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vicgov.sharepoint.com/sites/msteams_25eb59-PolicyandcapabilityTeam/Shared Documents/Policy and capability Team/Projects/Supplier Code of Conduct/Transition comms and deliverables/"/>
    </mc:Choice>
  </mc:AlternateContent>
  <xr:revisionPtr revIDLastSave="6" documentId="8_{1DFB18A4-5483-43D5-8DF4-089722932B2C}" xr6:coauthVersionLast="47" xr6:coauthVersionMax="47" xr10:uidLastSave="{583C7593-6018-4108-93EF-748AACCAA71C}"/>
  <bookViews>
    <workbookView xWindow="2295" yWindow="-21720" windowWidth="38640" windowHeight="21240" activeTab="1" xr2:uid="{050C6116-752E-4132-94FC-1CD1AAAE63E6}"/>
  </bookViews>
  <sheets>
    <sheet name="Introduction" sheetId="4" r:id="rId1"/>
    <sheet name="#1 Lowest cost" sheetId="6" r:id="rId2"/>
    <sheet name="#2 VFM Scoring 0-1" sheetId="2" r:id="rId3"/>
    <sheet name="#3 VFM Scoring 0-5" sheetId="5" r:id="rId4"/>
    <sheet name="#4 VFM Scoring 0-5 &amp; Weighting"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3" l="1" a="1"/>
  <c r="U17" i="3" s="1"/>
  <c r="S17" i="3" a="1"/>
  <c r="S17" i="3" s="1"/>
  <c r="Q17" i="3" a="1"/>
  <c r="Q17" i="3" s="1"/>
  <c r="O17" i="3" a="1"/>
  <c r="O17" i="3" s="1"/>
  <c r="M17" i="3" a="1"/>
  <c r="M17" i="3" s="1"/>
  <c r="K17" i="3" a="1"/>
  <c r="K17" i="3" s="1"/>
  <c r="I17" i="3" a="1"/>
  <c r="I17" i="3"/>
  <c r="G17" i="3" a="1"/>
  <c r="G17" i="3" s="1"/>
  <c r="E17" i="3" a="1"/>
  <c r="E17" i="3" s="1"/>
  <c r="C17" i="3" a="1"/>
  <c r="C17" i="3" s="1"/>
  <c r="U12" i="3" a="1"/>
  <c r="U12" i="3" s="1"/>
  <c r="S12" i="3" a="1"/>
  <c r="S12" i="3" s="1"/>
  <c r="Q12" i="3" a="1"/>
  <c r="Q12" i="3" s="1"/>
  <c r="O12" i="3" a="1"/>
  <c r="O12" i="3" s="1"/>
  <c r="M12" i="3" a="1"/>
  <c r="M12" i="3" s="1"/>
  <c r="K12" i="3" a="1"/>
  <c r="K12" i="3" s="1"/>
  <c r="I12" i="3" a="1"/>
  <c r="I12" i="3" s="1"/>
  <c r="G12" i="3" a="1"/>
  <c r="G12" i="3" s="1"/>
  <c r="E12" i="3" a="1"/>
  <c r="E12" i="3"/>
  <c r="C12" i="3" a="1"/>
  <c r="C12" i="3" s="1"/>
  <c r="B12" i="5" a="1"/>
  <c r="B12" i="5" s="1"/>
  <c r="K12" i="5" a="1"/>
  <c r="K12" i="5" s="1"/>
  <c r="J12" i="5" a="1"/>
  <c r="J12" i="5" s="1"/>
  <c r="I12" i="5" a="1"/>
  <c r="I12" i="5" s="1"/>
  <c r="H12" i="5" a="1"/>
  <c r="H12" i="5" s="1"/>
  <c r="G12" i="5" a="1"/>
  <c r="G12" i="5" s="1"/>
  <c r="F12" i="5" a="1"/>
  <c r="F12" i="5" s="1"/>
  <c r="E12" i="5" a="1"/>
  <c r="E12" i="5" s="1"/>
  <c r="D12" i="5" a="1"/>
  <c r="D12" i="5" s="1"/>
  <c r="C12" i="5" a="1"/>
  <c r="C12" i="5" s="1"/>
  <c r="E17" i="5" a="1"/>
  <c r="E17" i="5" s="1"/>
  <c r="D17" i="5" a="1"/>
  <c r="D17" i="5" s="1"/>
  <c r="C17" i="5" a="1"/>
  <c r="C17" i="5" s="1"/>
  <c r="B17" i="5" a="1"/>
  <c r="B17" i="5" s="1"/>
  <c r="K17" i="5" a="1"/>
  <c r="K17" i="5" s="1"/>
  <c r="J17" i="5" a="1"/>
  <c r="J17" i="5" s="1"/>
  <c r="I17" i="5" a="1"/>
  <c r="I17" i="5" s="1"/>
  <c r="H17" i="5" a="1"/>
  <c r="H17" i="5" s="1"/>
  <c r="G17" i="5" a="1"/>
  <c r="G17" i="5" s="1"/>
  <c r="F17" i="5" a="1"/>
  <c r="F17" i="5" s="1"/>
  <c r="K12" i="2" a="1"/>
  <c r="K12" i="2" s="1"/>
  <c r="J12" i="2" a="1"/>
  <c r="J12" i="2" s="1"/>
  <c r="I12" i="2" a="1"/>
  <c r="I12" i="2" s="1"/>
  <c r="H12" i="2" a="1"/>
  <c r="H12" i="2" s="1"/>
  <c r="G12" i="2" a="1"/>
  <c r="G12" i="2" s="1"/>
  <c r="F12" i="2" a="1"/>
  <c r="F12" i="2" s="1"/>
  <c r="E12" i="2" a="1"/>
  <c r="E12" i="2"/>
  <c r="D12" i="2" a="1"/>
  <c r="D12" i="2" s="1"/>
  <c r="C12" i="2" a="1"/>
  <c r="C12" i="2" s="1"/>
  <c r="B12" i="2" a="1"/>
  <c r="B12" i="2" s="1"/>
  <c r="K12" i="6" a="1"/>
  <c r="K12" i="6" s="1"/>
  <c r="J12" i="6" a="1"/>
  <c r="J12" i="6" s="1"/>
  <c r="I12" i="6" a="1"/>
  <c r="I12" i="6" s="1"/>
  <c r="H12" i="6" a="1"/>
  <c r="H12" i="6" s="1"/>
  <c r="G12" i="6" a="1"/>
  <c r="G12" i="6" s="1"/>
  <c r="F12" i="6" a="1"/>
  <c r="F12" i="6" s="1"/>
  <c r="E12" i="6" a="1"/>
  <c r="E12" i="6" s="1"/>
  <c r="D12" i="6" a="1"/>
  <c r="D12" i="6" s="1"/>
  <c r="C12" i="6" a="1"/>
  <c r="C12" i="6" s="1"/>
  <c r="B12" i="6" a="1"/>
  <c r="B12" i="6" s="1"/>
  <c r="K17" i="2" a="1"/>
  <c r="K17" i="2" s="1"/>
  <c r="J17" i="2" a="1"/>
  <c r="J17" i="2" s="1"/>
  <c r="I17" i="2" a="1"/>
  <c r="I17" i="2"/>
  <c r="H17" i="2" a="1"/>
  <c r="H17" i="2" s="1"/>
  <c r="G17" i="2" a="1"/>
  <c r="G17" i="2" s="1"/>
  <c r="F17" i="2" a="1"/>
  <c r="F17" i="2" s="1"/>
  <c r="E17" i="2" a="1"/>
  <c r="E17" i="2" s="1"/>
  <c r="D17" i="2" a="1"/>
  <c r="D17" i="2" s="1"/>
  <c r="C17" i="2" a="1"/>
  <c r="C17" i="2" s="1"/>
  <c r="B17" i="2" a="1"/>
  <c r="B17" i="2" s="1"/>
  <c r="B17" i="6" a="1"/>
  <c r="B17" i="6" s="1"/>
  <c r="K17" i="6" a="1"/>
  <c r="K17" i="6" s="1"/>
  <c r="J17" i="6" a="1"/>
  <c r="J17" i="6" s="1"/>
  <c r="I17" i="6" a="1"/>
  <c r="I17" i="6" s="1"/>
  <c r="H17" i="6" a="1"/>
  <c r="H17" i="6" s="1"/>
  <c r="G17" i="6" a="1"/>
  <c r="G17" i="6" s="1"/>
  <c r="F17" i="6" a="1"/>
  <c r="F17" i="6" s="1"/>
  <c r="E17" i="6" a="1"/>
  <c r="E17" i="6" s="1"/>
  <c r="D17" i="6" a="1"/>
  <c r="D17" i="6" s="1"/>
  <c r="C17" i="6" a="1"/>
  <c r="C17" i="6" s="1"/>
  <c r="V18" i="3" l="1"/>
  <c r="U18" i="3"/>
  <c r="T18" i="3"/>
  <c r="S33" i="3"/>
  <c r="T28" i="3"/>
  <c r="T27" i="3"/>
  <c r="T26" i="3"/>
  <c r="T25" i="3"/>
  <c r="T24" i="3"/>
  <c r="T23" i="3"/>
  <c r="T22" i="3"/>
  <c r="T21" i="3"/>
  <c r="T20" i="3"/>
  <c r="T19" i="3"/>
  <c r="S18" i="3"/>
  <c r="S35" i="3"/>
  <c r="L18" i="3"/>
  <c r="R18" i="3"/>
  <c r="Q18" i="3"/>
  <c r="P18" i="3"/>
  <c r="O18" i="3"/>
  <c r="N18" i="3"/>
  <c r="M18" i="3"/>
  <c r="K18" i="3"/>
  <c r="J18" i="3"/>
  <c r="I18" i="3"/>
  <c r="H18" i="3"/>
  <c r="G18" i="3"/>
  <c r="F18" i="3"/>
  <c r="E18" i="3"/>
  <c r="D18" i="3"/>
  <c r="C18" i="3"/>
  <c r="Q33" i="3"/>
  <c r="R28" i="3"/>
  <c r="R27" i="3"/>
  <c r="R26" i="3"/>
  <c r="R25" i="3"/>
  <c r="R24" i="3"/>
  <c r="R23" i="3"/>
  <c r="R22" i="3"/>
  <c r="R21" i="3"/>
  <c r="R20" i="3"/>
  <c r="R19" i="3"/>
  <c r="Q35" i="3"/>
  <c r="O33" i="3"/>
  <c r="P28" i="3"/>
  <c r="P27" i="3"/>
  <c r="P26" i="3"/>
  <c r="P25" i="3"/>
  <c r="P24" i="3"/>
  <c r="P23" i="3"/>
  <c r="P22" i="3"/>
  <c r="P21" i="3"/>
  <c r="P20" i="3"/>
  <c r="P19" i="3"/>
  <c r="M33" i="3"/>
  <c r="N28" i="3"/>
  <c r="N27" i="3"/>
  <c r="N26" i="3"/>
  <c r="N25" i="3"/>
  <c r="N24" i="3"/>
  <c r="N23" i="3"/>
  <c r="N22" i="3"/>
  <c r="N21" i="3"/>
  <c r="N20" i="3"/>
  <c r="N19" i="3"/>
  <c r="K33" i="3"/>
  <c r="L28" i="3"/>
  <c r="L27" i="3"/>
  <c r="L26" i="3"/>
  <c r="L25" i="3"/>
  <c r="L24" i="3"/>
  <c r="L23" i="3"/>
  <c r="L22" i="3"/>
  <c r="L21" i="3"/>
  <c r="L20" i="3"/>
  <c r="L19" i="3"/>
  <c r="K35" i="3"/>
  <c r="I33" i="3"/>
  <c r="J28" i="3"/>
  <c r="J27" i="3"/>
  <c r="J26" i="3"/>
  <c r="J25" i="3"/>
  <c r="J24" i="3"/>
  <c r="J23" i="3"/>
  <c r="J22" i="3"/>
  <c r="J21" i="3"/>
  <c r="J20" i="3"/>
  <c r="J19" i="3"/>
  <c r="G33" i="3"/>
  <c r="H28" i="3"/>
  <c r="H27" i="3"/>
  <c r="H26" i="3"/>
  <c r="H25" i="3"/>
  <c r="H24" i="3"/>
  <c r="H23" i="3"/>
  <c r="H22" i="3"/>
  <c r="H21" i="3"/>
  <c r="H20" i="3"/>
  <c r="H19" i="3"/>
  <c r="G33" i="5"/>
  <c r="E33" i="5"/>
  <c r="F33" i="5"/>
  <c r="H33" i="5"/>
  <c r="I33" i="5"/>
  <c r="J33" i="5"/>
  <c r="K33" i="5"/>
  <c r="D33" i="5"/>
  <c r="G29" i="5"/>
  <c r="G34" i="5" s="1"/>
  <c r="F29" i="5"/>
  <c r="E29" i="5"/>
  <c r="H29" i="5"/>
  <c r="H34" i="5" s="1"/>
  <c r="I29" i="5"/>
  <c r="I34" i="5" s="1"/>
  <c r="J29" i="5"/>
  <c r="J34" i="5" s="1"/>
  <c r="K29" i="5"/>
  <c r="K34" i="5" s="1"/>
  <c r="H35" i="5"/>
  <c r="I35" i="5"/>
  <c r="J35" i="5"/>
  <c r="K35" i="5"/>
  <c r="E21" i="6"/>
  <c r="F21" i="6"/>
  <c r="G21" i="6"/>
  <c r="H21" i="6"/>
  <c r="I21" i="6"/>
  <c r="J21" i="6"/>
  <c r="K21" i="6"/>
  <c r="D21" i="6"/>
  <c r="K23" i="6"/>
  <c r="J23" i="6"/>
  <c r="E33" i="2"/>
  <c r="F33" i="2"/>
  <c r="G33" i="2"/>
  <c r="H33" i="2"/>
  <c r="I33" i="2"/>
  <c r="J33" i="2"/>
  <c r="K33" i="2"/>
  <c r="E29" i="2"/>
  <c r="F29" i="2"/>
  <c r="G29" i="2"/>
  <c r="H29" i="2"/>
  <c r="I29" i="2"/>
  <c r="J29" i="2"/>
  <c r="K29" i="2"/>
  <c r="D29" i="2"/>
  <c r="K36" i="2"/>
  <c r="L17" i="6" a="1"/>
  <c r="L17" i="6" s="1"/>
  <c r="L17" i="2" a="1"/>
  <c r="L17" i="2" s="1"/>
  <c r="E34" i="5" l="1"/>
  <c r="F34" i="5"/>
  <c r="M35" i="3"/>
  <c r="G35" i="3"/>
  <c r="O35" i="3"/>
  <c r="I35" i="3"/>
  <c r="G35" i="5"/>
  <c r="F35" i="5"/>
  <c r="E35" i="5"/>
  <c r="J36" i="2"/>
  <c r="G23" i="6"/>
  <c r="T29" i="3"/>
  <c r="S34" i="3" s="1"/>
  <c r="E36" i="2"/>
  <c r="I36" i="2"/>
  <c r="H36" i="2"/>
  <c r="G36" i="2"/>
  <c r="F36" i="2"/>
  <c r="E35" i="2"/>
  <c r="F35" i="2"/>
  <c r="G35" i="2"/>
  <c r="H35" i="2"/>
  <c r="I35" i="2"/>
  <c r="J35" i="2"/>
  <c r="K35" i="2"/>
  <c r="I23" i="6"/>
  <c r="H23" i="6"/>
  <c r="F23" i="6"/>
  <c r="R29" i="3"/>
  <c r="Q34" i="3" s="1"/>
  <c r="P29" i="3"/>
  <c r="O34" i="3" s="1"/>
  <c r="N29" i="3"/>
  <c r="M34" i="3" s="1"/>
  <c r="L29" i="3"/>
  <c r="K34" i="3" s="1"/>
  <c r="J29" i="3"/>
  <c r="I34" i="3" s="1"/>
  <c r="H29" i="3"/>
  <c r="G34" i="3" s="1"/>
  <c r="D29" i="5"/>
  <c r="D34" i="5" s="1"/>
  <c r="C29" i="5"/>
  <c r="B29" i="5"/>
  <c r="C33" i="3"/>
  <c r="U33" i="3"/>
  <c r="E33" i="3"/>
  <c r="B33" i="5"/>
  <c r="C33" i="5"/>
  <c r="C34" i="5" l="1"/>
  <c r="B34" i="5"/>
  <c r="C33" i="2"/>
  <c r="L29" i="2"/>
  <c r="C29" i="2"/>
  <c r="B29" i="2"/>
  <c r="L33" i="2"/>
  <c r="D33" i="2"/>
  <c r="D35" i="2" s="1"/>
  <c r="B33" i="2"/>
  <c r="B21" i="6"/>
  <c r="W17" i="3" a="1"/>
  <c r="W17" i="3" s="1"/>
  <c r="W33" i="3"/>
  <c r="W12" i="3" a="1"/>
  <c r="W12" i="3" s="1"/>
  <c r="L29" i="5"/>
  <c r="L17" i="5" a="1"/>
  <c r="L17" i="5" s="1"/>
  <c r="L33" i="5"/>
  <c r="L12" i="2" a="1"/>
  <c r="L12" i="2" s="1"/>
  <c r="W29" i="3"/>
  <c r="L34" i="5" l="1"/>
  <c r="E35" i="3"/>
  <c r="C35" i="2"/>
  <c r="L35" i="2"/>
  <c r="L36" i="2" s="1"/>
  <c r="Y20" i="3"/>
  <c r="Y21" i="3"/>
  <c r="Y22" i="3"/>
  <c r="Y23" i="3"/>
  <c r="Y24" i="3"/>
  <c r="Y25" i="3"/>
  <c r="Y26" i="3"/>
  <c r="Y27" i="3"/>
  <c r="Y28" i="3"/>
  <c r="Y19" i="3"/>
  <c r="C35" i="3"/>
  <c r="Y29" i="3" l="1"/>
  <c r="W34" i="3" s="1"/>
  <c r="W35" i="3" s="1"/>
  <c r="L12" i="5" a="1"/>
  <c r="L12" i="5" s="1"/>
  <c r="L35" i="5" s="1"/>
  <c r="D35" i="5"/>
  <c r="C35" i="5"/>
  <c r="B35" i="5"/>
  <c r="B35" i="2"/>
  <c r="D36" i="2"/>
  <c r="C36" i="2"/>
  <c r="B36" i="2"/>
  <c r="L12" i="6" a="1"/>
  <c r="L12" i="6" s="1"/>
  <c r="B23" i="6"/>
  <c r="C21" i="6"/>
  <c r="E23" i="6" s="1"/>
  <c r="L21" i="6"/>
  <c r="B29" i="3"/>
  <c r="V22" i="3"/>
  <c r="V23" i="3"/>
  <c r="V24" i="3"/>
  <c r="V25" i="3"/>
  <c r="V26" i="3"/>
  <c r="V27" i="3"/>
  <c r="V28" i="3"/>
  <c r="F20" i="3"/>
  <c r="F21" i="3"/>
  <c r="F22" i="3"/>
  <c r="F23" i="3"/>
  <c r="F24" i="3"/>
  <c r="F25" i="3"/>
  <c r="F26" i="3"/>
  <c r="F27" i="3"/>
  <c r="F28" i="3"/>
  <c r="F19" i="3"/>
  <c r="D20" i="3"/>
  <c r="D21" i="3"/>
  <c r="D22" i="3"/>
  <c r="D23" i="3"/>
  <c r="D24" i="3"/>
  <c r="D25" i="3"/>
  <c r="D26" i="3"/>
  <c r="D27" i="3"/>
  <c r="D28" i="3"/>
  <c r="D19" i="3"/>
  <c r="L23" i="6" l="1"/>
  <c r="C23" i="6"/>
  <c r="D23" i="6"/>
  <c r="V29" i="3"/>
  <c r="U34" i="3" s="1"/>
  <c r="U35" i="3" s="1"/>
  <c r="F29" i="3"/>
  <c r="D29" i="3"/>
  <c r="C34" i="3" s="1"/>
  <c r="E34"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<sst xmlns="http://schemas.openxmlformats.org/spreadsheetml/2006/main" count="259" uniqueCount="97">
  <si>
    <t>VALUE FOR MONEY EVALUATION TOOLKIT - SIMPLE PROCUREMENT</t>
  </si>
  <si>
    <t>Purpose</t>
  </si>
  <si>
    <r>
      <rPr>
        <b/>
        <sz val="12"/>
        <color rgb="FF000000"/>
        <rFont val="Calibri"/>
        <family val="2"/>
        <scheme val="minor"/>
      </rPr>
      <t xml:space="preserve">Use this toolkit to evaluate offers to assess potential value for money in a simple procurement. </t>
    </r>
    <r>
      <rPr>
        <sz val="12"/>
        <color rgb="FF000000"/>
        <rFont val="Calibri"/>
        <scheme val="minor"/>
      </rPr>
      <t xml:space="preserve">
</t>
    </r>
    <r>
      <rPr>
        <sz val="10"/>
        <color rgb="FF000000"/>
        <rFont val="Calibri"/>
        <family val="2"/>
        <scheme val="minor"/>
      </rPr>
      <t>[A simple procurement involves buying routine, standardised goods and services of low value and risk. It suits situations where the agency's need is well-defined, and the requirements are straightforward for suppliers to deliver.]</t>
    </r>
  </si>
  <si>
    <r>
      <t xml:space="preserve">The toolkit supports:
* </t>
    </r>
    <r>
      <rPr>
        <i/>
        <sz val="11"/>
        <color rgb="FF7030A0"/>
        <rFont val="Calibri"/>
        <family val="2"/>
        <scheme val="minor"/>
      </rPr>
      <t>Value for money</t>
    </r>
    <r>
      <rPr>
        <sz val="11"/>
        <color theme="1"/>
        <rFont val="Calibri"/>
        <family val="2"/>
        <scheme val="minor"/>
      </rPr>
      <t xml:space="preserve"> and </t>
    </r>
    <r>
      <rPr>
        <i/>
        <sz val="11"/>
        <color rgb="FF7030A0"/>
        <rFont val="Calibri"/>
        <family val="2"/>
        <scheme val="minor"/>
      </rPr>
      <t>Evaluate and select offers</t>
    </r>
    <r>
      <rPr>
        <sz val="11"/>
        <color theme="1"/>
        <rFont val="Calibri"/>
        <family val="2"/>
        <scheme val="minor"/>
      </rPr>
      <t xml:space="preserve"> guidance on Buying for Victoria
* </t>
    </r>
    <r>
      <rPr>
        <i/>
        <sz val="11"/>
        <color rgb="FF7030A0"/>
        <rFont val="Calibri"/>
        <family val="2"/>
        <scheme val="minor"/>
      </rPr>
      <t>Value for money: Evaluate and select offers in ‘simple procurement’</t>
    </r>
    <r>
      <rPr>
        <sz val="11"/>
        <color theme="1"/>
        <rFont val="Calibri"/>
        <family val="2"/>
        <scheme val="minor"/>
      </rPr>
      <t xml:space="preserve"> training course on the Procurement Knowledge Hub</t>
    </r>
  </si>
  <si>
    <t>Instructions for users</t>
  </si>
  <si>
    <t>Modify the tools as appropriate for your purpose, and check that the formulae work after modifying.</t>
  </si>
  <si>
    <t>When there is more than one evaluator, the chosen tool can be copied to create a sheet for each evaluator as well as a consensus scores sheet.</t>
  </si>
  <si>
    <r>
      <t xml:space="preserve">Use the appropriate tool </t>
    </r>
    <r>
      <rPr>
        <sz val="12"/>
        <rFont val="Calibri"/>
        <family val="2"/>
        <scheme val="minor"/>
      </rPr>
      <t>(select from tools below according to your evaluation methodology):</t>
    </r>
  </si>
  <si>
    <t>#1  Lowest Cost Compliant Offer (Simple Procurement)</t>
  </si>
  <si>
    <t>#2 Value for money ratio: scoring 0 - 1 (Simple Procurement)</t>
  </si>
  <si>
    <t>Use this method when scoring desirable requirements as 0 or 1. Using 1 or 0 is effectively a pass or fail for each desirable requirement, but it is a numerical total score that can be used in the value for money ratio. This method may be used when requirements are simple and appropriate to assess as a pass/fail. The highest value for money ratio is ranked first and represents potential value for money, unless impacted by assessment of risk.</t>
  </si>
  <si>
    <t>#3 Value for money ratio: scoring 0 - 5 (Simple Procurement)</t>
  </si>
  <si>
    <t>Use this method when scoring desirable requirements with a 0 - 5 score that provides resolution of how well requirements are met.</t>
  </si>
  <si>
    <t>You may use descriptors for the scores, for example:</t>
  </si>
  <si>
    <t>0 – no value and/or no evidence to demonstrate</t>
  </si>
  <si>
    <t>1 – low value or major deficiency and/or little evidence to demonstrate</t>
  </si>
  <si>
    <t>2 – moderate value or moderate deficiency and/or incomplete evidence to demonstrate</t>
  </si>
  <si>
    <t>3 – satisfactory value, minor deficiency with sufficient evidence to demonstrate</t>
  </si>
  <si>
    <t>4 – good value, fully meets requirement, with good evidence to demonstrate</t>
  </si>
  <si>
    <t>5 – excellent value with exceptional evidence to demonstrate</t>
  </si>
  <si>
    <t>The highest value for money ratio is ranked first and represents potential value for money, unless impacted by assessment of risk.</t>
  </si>
  <si>
    <t>#4 Value for money ratio: scoring 0 - 5 and weighting (Simple Procurement)</t>
  </si>
  <si>
    <t>Use this method when scoring and weighting desirable requirements. The 0 - 5 score provides resolution of how well requirements are met, and weighting provides relative importance of requirements.</t>
  </si>
  <si>
    <t>If you have any issues or queries, contact BuyingForVictoria@dtf.vic.gov.au</t>
  </si>
  <si>
    <t>VALUE FOR MONEY EVALUATION TOOL: LOWEST COST COMPLIANT OFFER (SIMPLE PROCUREMENT)</t>
  </si>
  <si>
    <t>Procurement Title:</t>
  </si>
  <si>
    <t>Evaluator Name:</t>
  </si>
  <si>
    <t>Date:</t>
  </si>
  <si>
    <t>Offer A</t>
  </si>
  <si>
    <t>Offer B</t>
  </si>
  <si>
    <t>Offer C</t>
  </si>
  <si>
    <t>Offer D</t>
  </si>
  <si>
    <t>Offer E</t>
  </si>
  <si>
    <t>Offer F</t>
  </si>
  <si>
    <t>Offer G</t>
  </si>
  <si>
    <t>Offer H</t>
  </si>
  <si>
    <t>Offer I</t>
  </si>
  <si>
    <t>Offer J</t>
  </si>
  <si>
    <t>Example of scoring</t>
  </si>
  <si>
    <t>Notes for using the tool</t>
  </si>
  <si>
    <t>SUBMISSION COMPLIANCE</t>
  </si>
  <si>
    <t>Offer received by specified time</t>
  </si>
  <si>
    <t>Yes</t>
  </si>
  <si>
    <t>Offer includes all response elements</t>
  </si>
  <si>
    <t>Other</t>
  </si>
  <si>
    <t>Submission complies</t>
  </si>
  <si>
    <t>MANDATORY REQUIREMENTS</t>
  </si>
  <si>
    <t>#1</t>
  </si>
  <si>
    <t>Pass</t>
  </si>
  <si>
    <t>#2</t>
  </si>
  <si>
    <t>#3</t>
  </si>
  <si>
    <t>Complies - fit for purpose</t>
  </si>
  <si>
    <t>COST</t>
  </si>
  <si>
    <t>Offer price</t>
  </si>
  <si>
    <t>Offer price may be GST inclusive or exclusive, but must be consistent across all offers.</t>
  </si>
  <si>
    <t>Other agency costs</t>
  </si>
  <si>
    <t>Total cost of ownership</t>
  </si>
  <si>
    <t>RISK
[Not automatically applied to ranking below]</t>
  </si>
  <si>
    <t>Low</t>
  </si>
  <si>
    <t>RANKING</t>
  </si>
  <si>
    <t>VALUE FOR MONEY EVALUATION TOOL: VALUE FOR MONEY RATIO - SCORING 0 - 1 (SIMPLE PROCUREMENT)</t>
  </si>
  <si>
    <t>DESIRABLE REQUIREMENTS</t>
  </si>
  <si>
    <t>#4</t>
  </si>
  <si>
    <t>#5</t>
  </si>
  <si>
    <t>#6</t>
  </si>
  <si>
    <t>#7</t>
  </si>
  <si>
    <t>#8</t>
  </si>
  <si>
    <t>#9</t>
  </si>
  <si>
    <t>#10</t>
  </si>
  <si>
    <t>TOTAL</t>
  </si>
  <si>
    <t>VALUE FOR MONEY RATIO</t>
  </si>
  <si>
    <t>VALUE FOR MONEY EVALUATION TOOL: VALUE FOR MONEY RATIO - SCORING 0 - 5 (SIMPLE PROCUREMENT)</t>
  </si>
  <si>
    <t>Example for scoring</t>
  </si>
  <si>
    <t>Using zero and odd numbers only may better differentiate between offers. 0 - 5 scale represents no value to most value.</t>
  </si>
  <si>
    <t>VALUE FOR MONEY EVALUATION TOOL: VALUE FOR MONEY RATIO - SCORING 0 - 5 &amp; WEIGHTING (SIMPLE PROCUREMENT)</t>
  </si>
  <si>
    <r>
      <t xml:space="preserve">Requirement weightings % 
</t>
    </r>
    <r>
      <rPr>
        <sz val="11"/>
        <color theme="0"/>
        <rFont val="Calibri"/>
        <family val="2"/>
        <scheme val="minor"/>
      </rPr>
      <t>(must total to 100%)</t>
    </r>
  </si>
  <si>
    <t>Offer X Score</t>
  </si>
  <si>
    <t>Offer X Weighted Score</t>
  </si>
  <si>
    <t>Calculation for weightings: (raw score / total possible score) x weighting
The sum of all weightings must be 100%, resulting in a total weighted score out of 100.</t>
  </si>
  <si>
    <t>TOTAL WEIGHTED SCORE OUT OF 100</t>
  </si>
  <si>
    <t xml:space="preserve">RISK
</t>
  </si>
  <si>
    <t>Insert ranking manually.</t>
  </si>
  <si>
    <t>Manually overtype formula cells if necessary.</t>
  </si>
  <si>
    <r>
      <t xml:space="preserve">If the risk level for offers is low, then risk does not impact value for money or offer ranking. 
If an offer is medium or higher risk, then its value for money and ranking may be impacted. For example, if two offers have similar value for money ratios, but one is higher risk, then the lower risk offer may be ranked ahead of the higher risk offer. 
In some cases, the risk rating may warrant an offer being deemed not fit for purpose and therefore not value for money. 
</t>
    </r>
    <r>
      <rPr>
        <sz val="11"/>
        <color rgb="FF7030A0"/>
        <rFont val="Calibri"/>
        <family val="2"/>
        <scheme val="minor"/>
      </rPr>
      <t>The value for money ranking above may need to be manually changed according to the assessed risk impact to derive a final ranking in the row below.</t>
    </r>
    <r>
      <rPr>
        <sz val="11"/>
        <rFont val="Calibri"/>
        <family val="2"/>
        <scheme val="minor"/>
      </rPr>
      <t xml:space="preserve"> </t>
    </r>
  </si>
  <si>
    <t>FINAL RANKING MANUALLY ADJUSTED FOR RISK
(if applicable)</t>
  </si>
  <si>
    <t>FINAL RANKING MANUALLY ADJUSTED FOR RISK 
(if applicable)</t>
  </si>
  <si>
    <t>About the toolkit</t>
  </si>
  <si>
    <r>
      <t xml:space="preserve">This tool is not mandatory. </t>
    </r>
    <r>
      <rPr>
        <sz val="12"/>
        <color theme="1"/>
        <rFont val="Calibri"/>
        <family val="2"/>
        <scheme val="minor"/>
      </rPr>
      <t>Check whether your agency has a tool, template or form to use instead of this toolkit.</t>
    </r>
  </si>
  <si>
    <t>Comments may be inserted in cells (eg use Review &gt; New comment). Alternatively, additional columns for comments may be inserted, but this will widen the sheet.</t>
  </si>
  <si>
    <t>Each tool has a submission compliance section. Some of these requirements may not apply - select N/A. Each row must have an entry for this section to calculate.</t>
  </si>
  <si>
    <t>If submission does not comply, do not evaluate further. Each row must have an entry for this section to calculate.</t>
  </si>
  <si>
    <t>If offer does not comply (is not fit for purpose), do not evaluate further.  Each row must have an entry for this section to calculate.</t>
  </si>
  <si>
    <t>If offer does not comply (is not fit for purpose), do not evaluate further. Each row must have an entry for this section to calculate.</t>
  </si>
  <si>
    <t>If more than one offer is ranked equal first, and if not seeking more than one supplier, then further consideration will be necessary to choose the preferred offer. For example, choose the lower cost offer.</t>
  </si>
  <si>
    <t>This method may be used when evaluating the value of offers as an overall pass/fail (meets or does not meet mandatory requirements). Cost is the sole differentiator between compliant offers that meet the requirements. The lowest cost offer is ranked first and represents potential value for money, unless impacted by assessment of risk.</t>
  </si>
  <si>
    <t>Choose the tool that suits your evaluation methodology.</t>
  </si>
  <si>
    <r>
      <t xml:space="preserve">The toolkit contains </t>
    </r>
    <r>
      <rPr>
        <b/>
        <sz val="11"/>
        <color rgb="FF000000"/>
        <rFont val="Calibri"/>
        <scheme val="minor"/>
      </rPr>
      <t>four tools</t>
    </r>
    <r>
      <rPr>
        <sz val="11"/>
        <color rgb="FF000000"/>
        <rFont val="Calibri"/>
        <scheme val="minor"/>
      </rPr>
      <t xml:space="preserve">:
</t>
    </r>
    <r>
      <rPr>
        <b/>
        <sz val="11"/>
        <color rgb="FF000000"/>
        <rFont val="Calibri"/>
        <family val="2"/>
        <scheme val="minor"/>
      </rPr>
      <t>#1  Lowest Cost Compliant Offer (Simple Procurement).</t>
    </r>
    <r>
      <rPr>
        <sz val="11"/>
        <color rgb="FF000000"/>
        <rFont val="Calibri"/>
        <scheme val="minor"/>
      </rPr>
      <t xml:space="preserve"> This is the simplest evaluation method. Offers that meet the mandatory requirements compete on cost alone. 
The next three tools use the value for money ratio (value is scored and divided by cost). The value for money ratio is recommended for most procurements. The three tools each use a different system for scoring the value of desirable requirements, ranging from simple scoring to more complex scoring and weighting.
</t>
    </r>
    <r>
      <rPr>
        <b/>
        <sz val="11"/>
        <color rgb="FF000000"/>
        <rFont val="Calibri"/>
        <family val="2"/>
        <scheme val="minor"/>
      </rPr>
      <t>#2 Value for money ratio: scoring 0 - 1 (Simple Procurement)
#3 Value for money ratio: scoring 0 - 5 (Simple Procurement)
#4 Value for money ratio: scoring 0 - 5 and weighting (Simple Procurement)</t>
    </r>
    <r>
      <rPr>
        <sz val="11"/>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</si>
</sst>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b/>
      <sz val="14"/>
      <color rgb="FF7030A0"/>
      <name val="Calibri"/>
      <family val="2"/>
      <scheme val="minor"/>
    </font>
    <font>
      <sz val="11"/>
      <color rgb="FF7030A0"/>
      <name val="Calibri"/>
      <family val="2"/>
      <scheme val="minor"/>
    </font>
    <font>
      <b/>
      <sz val="12"/>
      <color rgb="FF7030A0"/>
      <name val="Calibri"/>
      <family val="2"/>
      <scheme val="minor"/>
    </font>
    <font>
      <b/>
      <sz val="11"/>
      <color theme="0"/>
      <name val="Calibri"/>
      <family val="2"/>
      <scheme val="minor"/>
    </font>
    <font>
      <sz val="11"/>
      <color theme="0"/>
      <name val="Calibri"/>
      <family val="2"/>
      <scheme val="minor"/>
    </font>
    <font>
      <b/>
      <sz val="11"/>
      <name val="Calibri"/>
      <family val="2"/>
      <scheme val="minor"/>
    </font>
    <font>
      <i/>
      <sz val="11"/>
      <color theme="0"/>
      <name val="Calibri"/>
      <family val="2"/>
      <scheme val="minor"/>
    </font>
    <font>
      <sz val="11"/>
      <name val="Calibri"/>
      <family val="2"/>
      <scheme val="minor"/>
    </font>
    <font>
      <b/>
      <sz val="12"/>
      <color theme="0"/>
      <name val="Calibri"/>
      <family val="2"/>
      <scheme val="minor"/>
    </font>
    <font>
      <sz val="12"/>
      <name val="Calibri"/>
      <family val="2"/>
      <scheme val="minor"/>
    </font>
    <font>
      <b/>
      <sz val="12"/>
      <name val="Calibri"/>
      <family val="2"/>
      <scheme val="minor"/>
    </font>
    <font>
      <u/>
      <sz val="11"/>
      <color theme="10"/>
      <name val="Calibri"/>
      <family val="2"/>
      <scheme val="minor"/>
    </font>
    <font>
      <b/>
      <i/>
      <sz val="11"/>
      <color theme="0"/>
      <name val="Calibri"/>
      <family val="2"/>
      <scheme val="minor"/>
    </font>
    <font>
      <sz val="6"/>
      <color rgb="FF1A1A1A"/>
      <name val="VIC"/>
      <family val="3"/>
    </font>
    <font>
      <b/>
      <sz val="11"/>
      <color rgb="FF7030A0"/>
      <name val="Calibri"/>
      <family val="2"/>
      <scheme val="minor"/>
    </font>
    <font>
      <sz val="12"/>
      <color rgb="FF000000"/>
      <name val="Calibri"/>
      <scheme val="minor"/>
    </font>
    <font>
      <sz val="12"/>
      <color rgb="FF000000"/>
      <name val="Calibri"/>
      <family val="2"/>
      <scheme val="minor"/>
    </font>
    <font>
      <b/>
      <sz val="12"/>
      <color rgb="FF000000"/>
      <name val="Calibri"/>
      <family val="2"/>
      <scheme val="minor"/>
    </font>
    <font>
      <i/>
      <sz val="11"/>
      <color rgb="FF7030A0"/>
      <name val="Calibri"/>
      <family val="2"/>
      <scheme val="minor"/>
    </font>
    <font>
      <sz val="10"/>
      <color rgb="FF000000"/>
      <name val="Calibri"/>
      <family val="2"/>
      <scheme val="minor"/>
    </font>
    <font>
      <b/>
      <sz val="12"/>
      <color theme="1"/>
      <name val="Calibri"/>
      <family val="2"/>
      <scheme val="minor"/>
    </font>
    <font>
      <sz val="12"/>
      <color theme="1"/>
      <name val="Calibri"/>
      <family val="2"/>
      <scheme val="minor"/>
    </font>
    <font>
      <sz val="11"/>
      <color rgb="FF000000"/>
      <name val="Calibri"/>
      <scheme val="minor"/>
    </font>
    <font>
      <b/>
      <sz val="11"/>
      <color rgb="FF000000"/>
      <name val="Calibri"/>
      <scheme val="minor"/>
    </font>
    <font>
      <sz val="11"/>
      <color rgb="FF000000"/>
      <name val="Calibri"/>
      <family val="2"/>
      <scheme val="minor"/>
    </font>
    <font>
      <b/>
      <sz val="11"/>
      <color rgb="FF000000"/>
      <name val="Calibri"/>
      <family val="2"/>
      <scheme val="minor"/>
    </font>
  </fonts>
  <fills count="8">
    <fill>
      <patternFill patternType="none"/>
    </fill>
    <fill>
      <patternFill patternType="gray125"/>
    </fill>
    <fill>
      <patternFill patternType="solid">
        <fgColor rgb="FF7030A0"/>
        <bgColor indexed="64"/>
      </patternFill>
    </fill>
    <fill>
      <patternFill patternType="solid">
        <fgColor theme="4" tint="0.39997558519241921"/>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15" fillId="0" borderId="0" applyNumberFormat="0" applyFill="0" applyBorder="0" applyAlignment="0" applyProtection="0"/>
  </cellStyleXfs>
  <cellXfs count="132">
    <xf numFmtId="0" fontId="0" fillId="0" borderId="0" xfId="0"/>
    <xf numFmtId="0" fontId="0" fillId="0" borderId="0" xfId="0" applyAlignment="1">
      <alignment horizontal="center" vertical="top"/>
    </xf>
    <xf numFmtId="0" fontId="1" fillId="0" borderId="0" xfId="0" applyFont="1" applyAlignment="1">
      <alignment vertical="top"/>
    </xf>
    <xf numFmtId="0" fontId="2" fillId="0" borderId="0" xfId="0" applyFont="1" applyAlignment="1">
      <alignment vertical="top"/>
    </xf>
    <xf numFmtId="0" fontId="0" fillId="0" borderId="0" xfId="0" applyAlignment="1">
      <alignment vertical="top"/>
    </xf>
    <xf numFmtId="0" fontId="4" fillId="0" borderId="0" xfId="0" applyFont="1" applyAlignment="1">
      <alignment vertical="top"/>
    </xf>
    <xf numFmtId="0" fontId="5" fillId="0" borderId="0" xfId="0" applyFont="1" applyAlignment="1">
      <alignment vertical="top"/>
    </xf>
    <xf numFmtId="0" fontId="7" fillId="2" borderId="1" xfId="0" applyFont="1" applyFill="1" applyBorder="1" applyAlignment="1">
      <alignment vertical="top"/>
    </xf>
    <xf numFmtId="0" fontId="0" fillId="0" borderId="1" xfId="0" applyBorder="1" applyAlignment="1">
      <alignment vertical="top"/>
    </xf>
    <xf numFmtId="164" fontId="0" fillId="0" borderId="1" xfId="0" applyNumberFormat="1" applyBorder="1" applyAlignment="1">
      <alignment horizontal="center" vertical="top"/>
    </xf>
    <xf numFmtId="0" fontId="7" fillId="2" borderId="1" xfId="0" applyFont="1" applyFill="1" applyBorder="1" applyAlignment="1">
      <alignment horizontal="center" vertical="top"/>
    </xf>
    <xf numFmtId="0" fontId="0" fillId="0" borderId="1" xfId="0" applyBorder="1" applyAlignment="1">
      <alignment horizontal="center" vertical="top"/>
    </xf>
    <xf numFmtId="0" fontId="8" fillId="2" borderId="1" xfId="0" applyFont="1" applyFill="1" applyBorder="1" applyAlignment="1">
      <alignment vertical="top"/>
    </xf>
    <xf numFmtId="0" fontId="8" fillId="2" borderId="1" xfId="0" applyFont="1" applyFill="1" applyBorder="1" applyAlignment="1">
      <alignment horizontal="center" vertical="top"/>
    </xf>
    <xf numFmtId="0" fontId="12" fillId="4" borderId="4" xfId="0" applyFont="1" applyFill="1" applyBorder="1" applyAlignment="1">
      <alignment horizontal="center" vertical="top"/>
    </xf>
    <xf numFmtId="0" fontId="13" fillId="0" borderId="0" xfId="0" applyFont="1" applyAlignment="1">
      <alignment vertical="top"/>
    </xf>
    <xf numFmtId="0" fontId="14" fillId="0" borderId="0" xfId="0" applyFont="1" applyAlignment="1">
      <alignment vertical="top"/>
    </xf>
    <xf numFmtId="0" fontId="14" fillId="0" borderId="1" xfId="0" applyFont="1" applyBorder="1" applyAlignment="1">
      <alignment horizontal="left" vertical="top"/>
    </xf>
    <xf numFmtId="0" fontId="4" fillId="0" borderId="0" xfId="0" applyFont="1" applyAlignment="1">
      <alignment horizontal="left" vertical="top"/>
    </xf>
    <xf numFmtId="164" fontId="10" fillId="3" borderId="3"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 fillId="0" borderId="1" xfId="0" applyFont="1" applyBorder="1" applyAlignment="1">
      <alignment vertical="top"/>
    </xf>
    <xf numFmtId="0" fontId="8" fillId="2" borderId="1" xfId="0" applyFont="1" applyFill="1" applyBorder="1" applyAlignment="1">
      <alignment vertical="top" wrapText="1"/>
    </xf>
    <xf numFmtId="0" fontId="7" fillId="2" borderId="1" xfId="0" applyFont="1" applyFill="1" applyBorder="1" applyAlignment="1">
      <alignment horizontal="center" vertical="top" wrapText="1"/>
    </xf>
    <xf numFmtId="0" fontId="1" fillId="2" borderId="1" xfId="0" applyFont="1" applyFill="1" applyBorder="1" applyAlignment="1">
      <alignment vertical="top"/>
    </xf>
    <xf numFmtId="0" fontId="1" fillId="5" borderId="4" xfId="0" applyFont="1" applyFill="1" applyBorder="1" applyAlignment="1">
      <alignment vertical="top"/>
    </xf>
    <xf numFmtId="0" fontId="1" fillId="5" borderId="1" xfId="0" applyFont="1" applyFill="1" applyBorder="1" applyAlignment="1">
      <alignment vertical="top"/>
    </xf>
    <xf numFmtId="0" fontId="7" fillId="2" borderId="1" xfId="0" applyFont="1" applyFill="1" applyBorder="1" applyAlignment="1">
      <alignment vertical="center"/>
    </xf>
    <xf numFmtId="0" fontId="11" fillId="0" borderId="1" xfId="0" applyFont="1" applyBorder="1" applyAlignment="1">
      <alignment vertical="top" wrapText="1"/>
    </xf>
    <xf numFmtId="0" fontId="7" fillId="0" borderId="1" xfId="0" applyFont="1" applyBorder="1" applyAlignment="1">
      <alignment vertical="top"/>
    </xf>
    <xf numFmtId="0" fontId="10" fillId="3" borderId="1" xfId="0" applyFont="1" applyFill="1" applyBorder="1" applyAlignment="1">
      <alignment horizontal="center" vertical="top"/>
    </xf>
    <xf numFmtId="0" fontId="8" fillId="3" borderId="1" xfId="0" applyFont="1" applyFill="1" applyBorder="1" applyAlignment="1">
      <alignment horizontal="center" vertical="center"/>
    </xf>
    <xf numFmtId="0" fontId="12" fillId="4" borderId="1" xfId="0" applyFont="1" applyFill="1" applyBorder="1" applyAlignment="1">
      <alignment horizontal="center" vertical="top"/>
    </xf>
    <xf numFmtId="0" fontId="16" fillId="3" borderId="1" xfId="0" applyFont="1" applyFill="1" applyBorder="1" applyAlignment="1">
      <alignment horizontal="center" vertical="top"/>
    </xf>
    <xf numFmtId="0" fontId="7" fillId="2" borderId="1" xfId="0" applyFont="1" applyFill="1" applyBorder="1" applyAlignment="1">
      <alignment horizontal="center" vertical="center"/>
    </xf>
    <xf numFmtId="0" fontId="16" fillId="3" borderId="3" xfId="0" applyFont="1" applyFill="1" applyBorder="1" applyAlignment="1">
      <alignment horizontal="center" vertical="center"/>
    </xf>
    <xf numFmtId="164" fontId="16" fillId="3" borderId="3" xfId="0" applyNumberFormat="1" applyFont="1" applyFill="1" applyBorder="1" applyAlignment="1">
      <alignment horizontal="center" vertical="center"/>
    </xf>
    <xf numFmtId="0" fontId="16"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3" borderId="8" xfId="0" applyFont="1" applyFill="1" applyBorder="1" applyAlignment="1">
      <alignment horizontal="center" vertical="center"/>
    </xf>
    <xf numFmtId="0" fontId="7" fillId="2" borderId="3" xfId="0" applyFont="1" applyFill="1" applyBorder="1" applyAlignment="1">
      <alignment horizontal="center" vertical="center"/>
    </xf>
    <xf numFmtId="164" fontId="9" fillId="0" borderId="1" xfId="0" applyNumberFormat="1" applyFont="1" applyBorder="1" applyAlignment="1">
      <alignment horizontal="center" vertical="center"/>
    </xf>
    <xf numFmtId="0" fontId="1" fillId="6" borderId="1" xfId="0" applyFont="1" applyFill="1" applyBorder="1" applyAlignment="1">
      <alignment vertical="top"/>
    </xf>
    <xf numFmtId="0" fontId="1" fillId="6" borderId="1" xfId="0" applyFont="1" applyFill="1" applyBorder="1" applyAlignment="1">
      <alignment horizontal="center" vertical="top"/>
    </xf>
    <xf numFmtId="164" fontId="1" fillId="6" borderId="1" xfId="0" applyNumberFormat="1" applyFont="1" applyFill="1" applyBorder="1" applyAlignment="1">
      <alignment horizontal="center" vertical="top"/>
    </xf>
    <xf numFmtId="0" fontId="9" fillId="6" borderId="1" xfId="0" applyFont="1" applyFill="1" applyBorder="1" applyAlignment="1">
      <alignment horizontal="center" vertical="top"/>
    </xf>
    <xf numFmtId="0" fontId="0" fillId="6" borderId="1" xfId="0" applyFill="1" applyBorder="1" applyAlignment="1">
      <alignment horizontal="center" vertical="top"/>
    </xf>
    <xf numFmtId="0" fontId="0" fillId="6" borderId="3" xfId="0" applyFill="1" applyBorder="1" applyAlignment="1">
      <alignment horizontal="center" vertical="top"/>
    </xf>
    <xf numFmtId="0" fontId="1" fillId="6" borderId="3" xfId="0" applyFont="1" applyFill="1" applyBorder="1" applyAlignment="1">
      <alignment horizontal="center" vertical="top"/>
    </xf>
    <xf numFmtId="164" fontId="0" fillId="0" borderId="3" xfId="0" applyNumberFormat="1" applyBorder="1" applyAlignment="1">
      <alignment horizontal="center" vertical="top"/>
    </xf>
    <xf numFmtId="164" fontId="9" fillId="0" borderId="3" xfId="0" applyNumberFormat="1" applyFont="1" applyBorder="1" applyAlignment="1">
      <alignment horizontal="center" vertical="center"/>
    </xf>
    <xf numFmtId="0" fontId="7" fillId="2" borderId="3" xfId="0" applyFont="1" applyFill="1" applyBorder="1" applyAlignment="1">
      <alignment horizontal="center" vertical="top"/>
    </xf>
    <xf numFmtId="0" fontId="14" fillId="0" borderId="0" xfId="0" applyFont="1" applyAlignment="1">
      <alignment horizontal="center" vertical="top"/>
    </xf>
    <xf numFmtId="0" fontId="7" fillId="2" borderId="1" xfId="0" applyFont="1" applyFill="1" applyBorder="1" applyAlignment="1">
      <alignment vertical="center" wrapText="1"/>
    </xf>
    <xf numFmtId="0" fontId="7" fillId="2" borderId="1" xfId="0" applyFont="1" applyFill="1" applyBorder="1" applyAlignment="1">
      <alignment vertical="top" wrapText="1"/>
    </xf>
    <xf numFmtId="0" fontId="1" fillId="0" borderId="1" xfId="0" applyFont="1" applyBorder="1" applyAlignment="1">
      <alignment horizontal="center" vertical="center"/>
    </xf>
    <xf numFmtId="0" fontId="4" fillId="7" borderId="0" xfId="0" applyFont="1" applyFill="1"/>
    <xf numFmtId="0" fontId="0" fillId="7" borderId="0" xfId="0" applyFill="1"/>
    <xf numFmtId="0" fontId="24" fillId="7" borderId="0" xfId="0" applyFont="1" applyFill="1"/>
    <xf numFmtId="0" fontId="6" fillId="7" borderId="0" xfId="0" applyFont="1" applyFill="1"/>
    <xf numFmtId="0" fontId="20" fillId="7" borderId="0" xfId="0" applyFont="1" applyFill="1" applyAlignment="1">
      <alignment wrapText="1"/>
    </xf>
    <xf numFmtId="0" fontId="0" fillId="7" borderId="0" xfId="0" applyFill="1" applyAlignment="1">
      <alignment wrapText="1"/>
    </xf>
    <xf numFmtId="0" fontId="11" fillId="7" borderId="0" xfId="0" applyFont="1" applyFill="1"/>
    <xf numFmtId="0" fontId="18" fillId="7" borderId="0" xfId="0" applyFont="1" applyFill="1"/>
    <xf numFmtId="0" fontId="15" fillId="7" borderId="0" xfId="1" applyFill="1" applyBorder="1" applyAlignment="1">
      <alignment wrapText="1"/>
    </xf>
    <xf numFmtId="0" fontId="1" fillId="7" borderId="0" xfId="0" applyFont="1" applyFill="1" applyAlignment="1">
      <alignment wrapText="1"/>
    </xf>
    <xf numFmtId="0" fontId="11" fillId="7" borderId="0" xfId="0" applyFont="1" applyFill="1" applyAlignment="1">
      <alignment wrapText="1"/>
    </xf>
    <xf numFmtId="0" fontId="15" fillId="7" borderId="0" xfId="1" applyFill="1"/>
    <xf numFmtId="0" fontId="17" fillId="7" borderId="0" xfId="0" applyFont="1" applyFill="1" applyAlignment="1">
      <alignment horizontal="left" vertical="center" wrapText="1"/>
    </xf>
    <xf numFmtId="0" fontId="11" fillId="0" borderId="0" xfId="0" applyFont="1" applyAlignment="1">
      <alignment vertical="top"/>
    </xf>
    <xf numFmtId="0" fontId="18" fillId="0" borderId="0" xfId="0" applyFont="1" applyAlignment="1">
      <alignment wrapText="1"/>
    </xf>
    <xf numFmtId="0" fontId="18" fillId="0" borderId="0" xfId="0" applyFont="1"/>
    <xf numFmtId="0" fontId="0" fillId="0" borderId="1" xfId="0" applyBorder="1" applyAlignment="1">
      <alignment vertical="top" wrapText="1"/>
    </xf>
    <xf numFmtId="0" fontId="0" fillId="0" borderId="0" xfId="0" applyAlignment="1">
      <alignment vertical="top" wrapText="1"/>
    </xf>
    <xf numFmtId="0" fontId="28" fillId="7" borderId="0" xfId="0" applyFont="1" applyFill="1" applyAlignment="1">
      <alignment wrapText="1"/>
    </xf>
    <xf numFmtId="164" fontId="0" fillId="0" borderId="1" xfId="0" applyNumberFormat="1" applyBorder="1" applyAlignment="1">
      <alignment horizontal="center" vertical="top" wrapText="1"/>
    </xf>
    <xf numFmtId="164" fontId="0" fillId="0" borderId="3" xfId="0" applyNumberFormat="1" applyBorder="1" applyAlignment="1">
      <alignment horizontal="center" vertical="top" wrapText="1"/>
    </xf>
    <xf numFmtId="164" fontId="10" fillId="3" borderId="3" xfId="0" applyNumberFormat="1" applyFont="1" applyFill="1" applyBorder="1" applyAlignment="1">
      <alignment horizontal="center" vertical="center" wrapText="1"/>
    </xf>
    <xf numFmtId="0" fontId="5" fillId="7" borderId="0" xfId="0" applyFont="1" applyFill="1"/>
    <xf numFmtId="0" fontId="14" fillId="0" borderId="3" xfId="0" applyFont="1" applyBorder="1" applyAlignment="1">
      <alignment horizontal="center" vertical="top"/>
    </xf>
    <xf numFmtId="0" fontId="14" fillId="0" borderId="5" xfId="0" applyFont="1" applyBorder="1" applyAlignment="1">
      <alignment horizontal="center" vertical="top"/>
    </xf>
    <xf numFmtId="0" fontId="14" fillId="0" borderId="2" xfId="0" applyFont="1" applyBorder="1" applyAlignment="1">
      <alignment horizontal="center" vertical="top"/>
    </xf>
    <xf numFmtId="0" fontId="8" fillId="2" borderId="3" xfId="0" applyFont="1" applyFill="1" applyBorder="1" applyAlignment="1">
      <alignment horizontal="center" vertical="top"/>
    </xf>
    <xf numFmtId="0" fontId="8" fillId="2" borderId="2" xfId="0" applyFont="1" applyFill="1" applyBorder="1" applyAlignment="1">
      <alignment horizontal="center" vertical="top"/>
    </xf>
    <xf numFmtId="0" fontId="8" fillId="2" borderId="5" xfId="0" applyFont="1" applyFill="1" applyBorder="1" applyAlignment="1">
      <alignment horizontal="center" vertical="top"/>
    </xf>
    <xf numFmtId="0" fontId="4" fillId="0" borderId="0" xfId="0" applyFont="1" applyAlignment="1">
      <alignment horizontal="left" vertical="top"/>
    </xf>
    <xf numFmtId="0" fontId="1" fillId="6" borderId="3" xfId="0" applyFont="1" applyFill="1" applyBorder="1" applyAlignment="1">
      <alignment horizontal="center" vertical="top"/>
    </xf>
    <xf numFmtId="0" fontId="1" fillId="6" borderId="2" xfId="0" applyFont="1" applyFill="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10" fillId="3" borderId="3" xfId="0" applyFont="1" applyFill="1" applyBorder="1" applyAlignment="1">
      <alignment horizontal="center" vertical="top"/>
    </xf>
    <xf numFmtId="0" fontId="10" fillId="3" borderId="5" xfId="0" applyFont="1" applyFill="1" applyBorder="1" applyAlignment="1">
      <alignment horizontal="center" vertical="top"/>
    </xf>
    <xf numFmtId="0" fontId="10" fillId="3" borderId="2" xfId="0" applyFont="1" applyFill="1" applyBorder="1" applyAlignment="1">
      <alignment horizontal="center" vertical="top"/>
    </xf>
    <xf numFmtId="0" fontId="16" fillId="3" borderId="3" xfId="0" applyFont="1" applyFill="1" applyBorder="1" applyAlignment="1">
      <alignment horizontal="center" vertical="top"/>
    </xf>
    <xf numFmtId="0" fontId="16" fillId="3" borderId="5" xfId="0" applyFont="1" applyFill="1" applyBorder="1" applyAlignment="1">
      <alignment horizontal="center" vertical="top"/>
    </xf>
    <xf numFmtId="0" fontId="16" fillId="3" borderId="2" xfId="0" applyFont="1" applyFill="1" applyBorder="1" applyAlignment="1">
      <alignment horizontal="center" vertical="top"/>
    </xf>
    <xf numFmtId="0" fontId="8" fillId="2" borderId="1" xfId="0" applyFont="1" applyFill="1" applyBorder="1" applyAlignment="1">
      <alignment horizontal="center" vertical="top"/>
    </xf>
    <xf numFmtId="164" fontId="1" fillId="6" borderId="3" xfId="0" applyNumberFormat="1" applyFont="1" applyFill="1" applyBorder="1" applyAlignment="1">
      <alignment horizontal="center" vertical="top"/>
    </xf>
    <xf numFmtId="164" fontId="1" fillId="6" borderId="2" xfId="0" applyNumberFormat="1" applyFont="1" applyFill="1" applyBorder="1" applyAlignment="1">
      <alignment horizontal="center" vertical="top"/>
    </xf>
    <xf numFmtId="0" fontId="1" fillId="6" borderId="5" xfId="0" applyFont="1" applyFill="1" applyBorder="1" applyAlignment="1">
      <alignment horizontal="center" vertical="top"/>
    </xf>
    <xf numFmtId="0" fontId="7" fillId="3" borderId="3" xfId="0" applyFont="1" applyFill="1" applyBorder="1" applyAlignment="1">
      <alignment horizontal="center" vertical="top"/>
    </xf>
    <xf numFmtId="0" fontId="7" fillId="3" borderId="5" xfId="0" applyFont="1" applyFill="1" applyBorder="1" applyAlignment="1">
      <alignment horizontal="center" vertical="top"/>
    </xf>
    <xf numFmtId="0" fontId="7" fillId="3" borderId="2" xfId="0" applyFont="1" applyFill="1" applyBorder="1" applyAlignment="1">
      <alignment horizontal="center" vertical="top"/>
    </xf>
    <xf numFmtId="164" fontId="10" fillId="3" borderId="3" xfId="0" applyNumberFormat="1" applyFont="1" applyFill="1" applyBorder="1" applyAlignment="1">
      <alignment horizontal="center" vertical="center"/>
    </xf>
    <xf numFmtId="164" fontId="10" fillId="3" borderId="5" xfId="0" applyNumberFormat="1" applyFont="1" applyFill="1" applyBorder="1" applyAlignment="1">
      <alignment horizontal="center" vertical="center"/>
    </xf>
    <xf numFmtId="164" fontId="10" fillId="3" borderId="2" xfId="0" applyNumberFormat="1" applyFont="1" applyFill="1" applyBorder="1" applyAlignment="1">
      <alignment horizontal="center" vertical="center"/>
    </xf>
    <xf numFmtId="164" fontId="7" fillId="3" borderId="3" xfId="0" applyNumberFormat="1" applyFont="1" applyFill="1" applyBorder="1" applyAlignment="1">
      <alignment horizontal="center" vertical="top"/>
    </xf>
    <xf numFmtId="164" fontId="7" fillId="3" borderId="5" xfId="0" applyNumberFormat="1" applyFont="1" applyFill="1" applyBorder="1" applyAlignment="1">
      <alignment horizontal="center" vertical="top"/>
    </xf>
    <xf numFmtId="164" fontId="7" fillId="3" borderId="2" xfId="0" applyNumberFormat="1" applyFont="1" applyFill="1" applyBorder="1" applyAlignment="1">
      <alignment horizontal="center" vertical="top"/>
    </xf>
    <xf numFmtId="164" fontId="0" fillId="0" borderId="3" xfId="0" applyNumberFormat="1" applyBorder="1" applyAlignment="1">
      <alignment horizontal="center" vertical="top"/>
    </xf>
    <xf numFmtId="164" fontId="0" fillId="0" borderId="5" xfId="0" applyNumberFormat="1" applyBorder="1" applyAlignment="1">
      <alignment horizontal="center" vertical="top"/>
    </xf>
    <xf numFmtId="164" fontId="0" fillId="0" borderId="2" xfId="0" applyNumberFormat="1" applyBorder="1" applyAlignment="1">
      <alignment horizontal="center" vertical="top"/>
    </xf>
    <xf numFmtId="0" fontId="12" fillId="4" borderId="6" xfId="0" applyFont="1" applyFill="1" applyBorder="1" applyAlignment="1">
      <alignment horizontal="center" vertical="top"/>
    </xf>
    <xf numFmtId="0" fontId="12" fillId="4" borderId="0" xfId="0" applyFont="1" applyFill="1" applyAlignment="1">
      <alignment horizontal="center" vertical="top"/>
    </xf>
    <xf numFmtId="0" fontId="12" fillId="4" borderId="7" xfId="0" applyFont="1" applyFill="1" applyBorder="1" applyAlignment="1">
      <alignment horizontal="center" vertical="top"/>
    </xf>
    <xf numFmtId="0" fontId="8" fillId="3" borderId="1" xfId="0" applyFont="1" applyFill="1" applyBorder="1" applyAlignment="1">
      <alignment horizontal="center" vertical="top"/>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164" fontId="9" fillId="0" borderId="3" xfId="0" applyNumberFormat="1" applyFont="1" applyBorder="1" applyAlignment="1">
      <alignment horizontal="center" vertical="center"/>
    </xf>
    <xf numFmtId="164" fontId="9" fillId="0" borderId="2" xfId="0" applyNumberFormat="1" applyFont="1" applyBorder="1" applyAlignment="1">
      <alignment horizontal="center" vertical="center"/>
    </xf>
    <xf numFmtId="0" fontId="7"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vertical="center"/>
    </xf>
    <xf numFmtId="0" fontId="0" fillId="3" borderId="5" xfId="0" applyFill="1" applyBorder="1" applyAlignment="1">
      <alignment vertical="center"/>
    </xf>
    <xf numFmtId="0" fontId="0" fillId="3" borderId="2" xfId="0" applyFill="1" applyBorder="1" applyAlignment="1">
      <alignment vertical="center"/>
    </xf>
  </cellXfs>
  <cellStyles count="2">
    <cellStyle name="Hyperlink" xfId="1"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yingForVictoria@dtf.vic.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62EB-62FD-4D9F-B8BD-4A53F3A57C2D}">
  <dimension ref="A1:B47"/>
  <sheetViews>
    <sheetView topLeftCell="A16" zoomScaleNormal="100" workbookViewId="0">
      <selection activeCell="A72" sqref="A72"/>
    </sheetView>
  </sheetViews>
  <sheetFormatPr defaultRowHeight="14.25" x14ac:dyDescent="0.45"/>
  <cols>
    <col min="1" max="1" width="174.86328125" style="57" customWidth="1"/>
    <col min="2" max="2" width="20.3984375" style="57" customWidth="1"/>
    <col min="3" max="16384" width="9.06640625" style="57"/>
  </cols>
  <sheetData>
    <row r="1" spans="1:2" ht="18" x14ac:dyDescent="0.55000000000000004">
      <c r="A1" s="56" t="s">
        <v>0</v>
      </c>
    </row>
    <row r="2" spans="1:2" ht="9.85" customHeight="1" x14ac:dyDescent="0.45">
      <c r="A2" s="69"/>
    </row>
    <row r="3" spans="1:2" ht="15.75" x14ac:dyDescent="0.5">
      <c r="A3" s="58" t="s">
        <v>87</v>
      </c>
    </row>
    <row r="4" spans="1:2" ht="9.75" customHeight="1" x14ac:dyDescent="0.45">
      <c r="A4" s="69"/>
    </row>
    <row r="5" spans="1:2" ht="15.75" x14ac:dyDescent="0.5">
      <c r="A5" s="59" t="s">
        <v>1</v>
      </c>
    </row>
    <row r="6" spans="1:2" s="61" customFormat="1" ht="29.25" x14ac:dyDescent="0.45">
      <c r="A6" s="60" t="s">
        <v>2</v>
      </c>
    </row>
    <row r="7" spans="1:2" s="61" customFormat="1" ht="42.75" x14ac:dyDescent="0.45">
      <c r="A7" s="61" t="s">
        <v>3</v>
      </c>
    </row>
    <row r="8" spans="1:2" s="61" customFormat="1" ht="9.75" customHeight="1" x14ac:dyDescent="0.45">
      <c r="A8" s="69"/>
    </row>
    <row r="9" spans="1:2" s="59" customFormat="1" ht="15.75" x14ac:dyDescent="0.5">
      <c r="A9" s="59" t="s">
        <v>86</v>
      </c>
    </row>
    <row r="10" spans="1:2" s="59" customFormat="1" ht="128.65" x14ac:dyDescent="0.5">
      <c r="A10" s="74" t="s">
        <v>96</v>
      </c>
    </row>
    <row r="11" spans="1:2" s="59" customFormat="1" ht="15.75" x14ac:dyDescent="0.5">
      <c r="A11" s="78" t="s">
        <v>95</v>
      </c>
    </row>
    <row r="12" spans="1:2" s="61" customFormat="1" ht="9" customHeight="1" x14ac:dyDescent="0.45"/>
    <row r="13" spans="1:2" ht="15.75" x14ac:dyDescent="0.5">
      <c r="A13" s="59" t="s">
        <v>4</v>
      </c>
    </row>
    <row r="14" spans="1:2" s="63" customFormat="1" ht="9" customHeight="1" x14ac:dyDescent="0.45">
      <c r="A14" s="62"/>
    </row>
    <row r="15" spans="1:2" s="71" customFormat="1" x14ac:dyDescent="0.45">
      <c r="A15" s="69" t="s">
        <v>5</v>
      </c>
      <c r="B15" s="70"/>
    </row>
    <row r="16" spans="1:2" s="63" customFormat="1" x14ac:dyDescent="0.45">
      <c r="A16" s="62" t="s">
        <v>89</v>
      </c>
    </row>
    <row r="17" spans="1:1" s="63" customFormat="1" x14ac:dyDescent="0.45">
      <c r="A17" s="62" t="s">
        <v>88</v>
      </c>
    </row>
    <row r="18" spans="1:1" s="63" customFormat="1" x14ac:dyDescent="0.45">
      <c r="A18" s="62" t="s">
        <v>82</v>
      </c>
    </row>
    <row r="19" spans="1:1" s="63" customFormat="1" x14ac:dyDescent="0.45">
      <c r="A19" s="62" t="s">
        <v>6</v>
      </c>
    </row>
    <row r="20" spans="1:1" s="63" customFormat="1" x14ac:dyDescent="0.45">
      <c r="A20" s="62" t="s">
        <v>93</v>
      </c>
    </row>
    <row r="21" spans="1:1" ht="9.85" customHeight="1" x14ac:dyDescent="0.45"/>
    <row r="22" spans="1:1" s="59" customFormat="1" ht="15.75" x14ac:dyDescent="0.5">
      <c r="A22" s="59" t="s">
        <v>7</v>
      </c>
    </row>
    <row r="23" spans="1:1" s="59" customFormat="1" ht="9.75" customHeight="1" x14ac:dyDescent="0.5"/>
    <row r="24" spans="1:1" x14ac:dyDescent="0.45">
      <c r="A24" s="64" t="s">
        <v>8</v>
      </c>
    </row>
    <row r="25" spans="1:1" ht="28.5" x14ac:dyDescent="0.45">
      <c r="A25" s="61" t="s">
        <v>94</v>
      </c>
    </row>
    <row r="26" spans="1:1" ht="9.75" customHeight="1" x14ac:dyDescent="0.45">
      <c r="A26" s="61"/>
    </row>
    <row r="27" spans="1:1" x14ac:dyDescent="0.45">
      <c r="A27" s="64" t="s">
        <v>9</v>
      </c>
    </row>
    <row r="28" spans="1:1" ht="42.75" x14ac:dyDescent="0.45">
      <c r="A28" s="61" t="s">
        <v>10</v>
      </c>
    </row>
    <row r="29" spans="1:1" ht="9.75" customHeight="1" x14ac:dyDescent="0.45">
      <c r="A29" s="65"/>
    </row>
    <row r="30" spans="1:1" x14ac:dyDescent="0.45">
      <c r="A30" s="64" t="s">
        <v>11</v>
      </c>
    </row>
    <row r="31" spans="1:1" x14ac:dyDescent="0.45">
      <c r="A31" s="61" t="s">
        <v>12</v>
      </c>
    </row>
    <row r="32" spans="1:1" x14ac:dyDescent="0.45">
      <c r="A32" s="66" t="s">
        <v>13</v>
      </c>
    </row>
    <row r="33" spans="1:1" x14ac:dyDescent="0.45">
      <c r="A33" s="66" t="s">
        <v>14</v>
      </c>
    </row>
    <row r="34" spans="1:1" x14ac:dyDescent="0.45">
      <c r="A34" s="66" t="s">
        <v>15</v>
      </c>
    </row>
    <row r="35" spans="1:1" x14ac:dyDescent="0.45">
      <c r="A35" s="66" t="s">
        <v>16</v>
      </c>
    </row>
    <row r="36" spans="1:1" x14ac:dyDescent="0.45">
      <c r="A36" s="66" t="s">
        <v>17</v>
      </c>
    </row>
    <row r="37" spans="1:1" x14ac:dyDescent="0.45">
      <c r="A37" s="66" t="s">
        <v>18</v>
      </c>
    </row>
    <row r="38" spans="1:1" x14ac:dyDescent="0.45">
      <c r="A38" s="66" t="s">
        <v>19</v>
      </c>
    </row>
    <row r="39" spans="1:1" x14ac:dyDescent="0.45">
      <c r="A39" s="66" t="s">
        <v>20</v>
      </c>
    </row>
    <row r="40" spans="1:1" ht="9" customHeight="1" x14ac:dyDescent="0.45">
      <c r="A40" s="65"/>
    </row>
    <row r="41" spans="1:1" x14ac:dyDescent="0.45">
      <c r="A41" s="64" t="s">
        <v>21</v>
      </c>
    </row>
    <row r="42" spans="1:1" x14ac:dyDescent="0.45">
      <c r="A42" s="61" t="s">
        <v>22</v>
      </c>
    </row>
    <row r="43" spans="1:1" x14ac:dyDescent="0.45">
      <c r="A43" s="66" t="s">
        <v>20</v>
      </c>
    </row>
    <row r="44" spans="1:1" ht="9" customHeight="1" x14ac:dyDescent="0.45">
      <c r="A44" s="65"/>
    </row>
    <row r="45" spans="1:1" x14ac:dyDescent="0.45">
      <c r="A45" s="67" t="s">
        <v>23</v>
      </c>
    </row>
    <row r="47" spans="1:1" x14ac:dyDescent="0.45">
      <c r="A47" s="68"/>
    </row>
  </sheetData>
  <hyperlinks>
    <hyperlink ref="A24" location="'#1 Lowest cost'!A1" display="#1  Lowest Cost Compliant Offer (Simple Procurement)" xr:uid="{B0522EA0-C7A4-4AB5-A6D0-6D42DF19359B}"/>
    <hyperlink ref="A27" location="'#2 VFM Scoring 0-1'!A1" display="#2 Value for money ratio: scoring 0 - 1 (Simple Procurement)" xr:uid="{460F3BB3-E7E1-4200-A19A-83BE60AEB0ED}"/>
    <hyperlink ref="A41" location="'#4 VFM Scoring 0-5 &amp; Weighting'!A1" display="#4 Value for money ratio: scoring 0 - 5 and weighting (Simple Procurement)" xr:uid="{40E417E2-9238-415A-A15B-07F61D5B06FB}"/>
    <hyperlink ref="A30" location="'#3 VFM Scoring 0-5'!A1" display="#3 Value for money ratio: scoring 0 - 5 (Simple Procurement)" xr:uid="{29DE933F-9213-4668-B7E7-415B8F97CB15}"/>
    <hyperlink ref="A45" r:id="rId1" xr:uid="{22384EDC-3E88-485A-A1CD-3B4319C056E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DB44-5D1C-4F71-B4BE-ADDC39C2CA2A}">
  <sheetPr>
    <pageSetUpPr fitToPage="1"/>
  </sheetPr>
  <dimension ref="A1:N25"/>
  <sheetViews>
    <sheetView showGridLines="0" tabSelected="1" zoomScale="110" zoomScaleNormal="110" workbookViewId="0">
      <selection activeCell="A32" sqref="A32"/>
    </sheetView>
  </sheetViews>
  <sheetFormatPr defaultColWidth="9" defaultRowHeight="14.25" x14ac:dyDescent="0.45"/>
  <cols>
    <col min="1" max="1" width="48.59765625" style="4" customWidth="1"/>
    <col min="2" max="11" width="13.59765625" style="1" customWidth="1"/>
    <col min="12" max="12" width="18.265625" style="4" customWidth="1"/>
    <col min="13" max="13" width="84.73046875" style="4" customWidth="1"/>
    <col min="14" max="14" width="17.59765625" style="4" customWidth="1"/>
    <col min="15" max="16384" width="9" style="4"/>
  </cols>
  <sheetData>
    <row r="1" spans="1:14" s="6" customFormat="1" ht="18" x14ac:dyDescent="0.45">
      <c r="A1" s="5" t="s">
        <v>24</v>
      </c>
      <c r="B1" s="5"/>
      <c r="C1" s="5"/>
      <c r="D1" s="5"/>
      <c r="E1" s="5"/>
      <c r="F1" s="5"/>
      <c r="G1" s="5"/>
      <c r="H1" s="5"/>
      <c r="I1" s="5"/>
      <c r="J1" s="5"/>
      <c r="K1" s="5"/>
      <c r="L1" s="5"/>
      <c r="M1" s="5"/>
    </row>
    <row r="2" spans="1:14" s="6" customFormat="1" ht="18" x14ac:dyDescent="0.45">
      <c r="A2" s="18"/>
      <c r="B2" s="18"/>
      <c r="C2" s="18"/>
      <c r="D2" s="18"/>
      <c r="E2" s="18"/>
      <c r="F2" s="18"/>
      <c r="G2" s="18"/>
      <c r="H2" s="18"/>
      <c r="I2" s="18"/>
      <c r="J2" s="18"/>
      <c r="K2" s="18"/>
      <c r="L2" s="18"/>
      <c r="M2" s="18"/>
    </row>
    <row r="3" spans="1:14" s="15" customFormat="1" ht="15.75" x14ac:dyDescent="0.45">
      <c r="A3" s="17" t="s">
        <v>25</v>
      </c>
      <c r="B3" s="79"/>
      <c r="C3" s="80"/>
      <c r="D3" s="80"/>
      <c r="E3" s="80"/>
      <c r="F3" s="81"/>
      <c r="G3" s="16"/>
      <c r="H3" s="16"/>
      <c r="I3" s="16"/>
      <c r="J3" s="16"/>
      <c r="K3" s="16"/>
      <c r="L3" s="16"/>
      <c r="M3" s="16"/>
    </row>
    <row r="4" spans="1:14" s="15" customFormat="1" ht="15.75" x14ac:dyDescent="0.45">
      <c r="A4" s="17" t="s">
        <v>26</v>
      </c>
      <c r="B4" s="79"/>
      <c r="C4" s="80"/>
      <c r="D4" s="80"/>
      <c r="E4" s="80"/>
      <c r="F4" s="81"/>
      <c r="G4" s="16"/>
      <c r="H4" s="16"/>
      <c r="I4" s="16"/>
      <c r="J4" s="16"/>
      <c r="K4" s="16"/>
      <c r="L4" s="16"/>
      <c r="M4" s="16"/>
    </row>
    <row r="5" spans="1:14" s="15" customFormat="1" ht="15.75" x14ac:dyDescent="0.45">
      <c r="A5" s="17" t="s">
        <v>27</v>
      </c>
      <c r="B5" s="79"/>
      <c r="C5" s="80"/>
      <c r="D5" s="80"/>
      <c r="E5" s="80"/>
      <c r="F5" s="81"/>
      <c r="G5" s="16"/>
      <c r="H5" s="16"/>
      <c r="I5" s="16"/>
      <c r="J5" s="16"/>
      <c r="K5" s="16"/>
      <c r="L5" s="16"/>
      <c r="M5" s="16"/>
    </row>
    <row r="6" spans="1:14" ht="18" x14ac:dyDescent="0.45">
      <c r="A6" s="3"/>
    </row>
    <row r="7" spans="1:14" ht="18" x14ac:dyDescent="0.45">
      <c r="A7" s="3"/>
      <c r="B7" s="14" t="s">
        <v>28</v>
      </c>
      <c r="C7" s="14" t="s">
        <v>29</v>
      </c>
      <c r="D7" s="14" t="s">
        <v>30</v>
      </c>
      <c r="E7" s="14" t="s">
        <v>31</v>
      </c>
      <c r="F7" s="14" t="s">
        <v>32</v>
      </c>
      <c r="G7" s="14" t="s">
        <v>33</v>
      </c>
      <c r="H7" s="14" t="s">
        <v>34</v>
      </c>
      <c r="I7" s="14" t="s">
        <v>35</v>
      </c>
      <c r="J7" s="14" t="s">
        <v>36</v>
      </c>
      <c r="K7" s="14" t="s">
        <v>37</v>
      </c>
      <c r="L7" s="31" t="s">
        <v>38</v>
      </c>
      <c r="M7" s="14" t="s">
        <v>39</v>
      </c>
    </row>
    <row r="8" spans="1:14" x14ac:dyDescent="0.45">
      <c r="A8" s="7" t="s">
        <v>40</v>
      </c>
      <c r="B8" s="13"/>
      <c r="C8" s="13"/>
      <c r="D8" s="13"/>
      <c r="E8" s="13"/>
      <c r="F8" s="13"/>
      <c r="G8" s="13"/>
      <c r="H8" s="13"/>
      <c r="I8" s="13"/>
      <c r="J8" s="13"/>
      <c r="K8" s="13"/>
      <c r="L8" s="38"/>
      <c r="M8" s="12"/>
    </row>
    <row r="9" spans="1:14" x14ac:dyDescent="0.45">
      <c r="A9" s="8" t="s">
        <v>41</v>
      </c>
      <c r="B9" s="11"/>
      <c r="C9" s="11"/>
      <c r="D9" s="11"/>
      <c r="E9" s="11"/>
      <c r="F9" s="11"/>
      <c r="G9" s="11"/>
      <c r="H9" s="11"/>
      <c r="I9" s="11"/>
      <c r="J9" s="11"/>
      <c r="K9" s="11"/>
      <c r="L9" s="20" t="s">
        <v>42</v>
      </c>
      <c r="M9" s="8"/>
    </row>
    <row r="10" spans="1:14" x14ac:dyDescent="0.45">
      <c r="A10" s="8" t="s">
        <v>43</v>
      </c>
      <c r="B10" s="11"/>
      <c r="C10" s="11"/>
      <c r="D10" s="11"/>
      <c r="E10" s="11"/>
      <c r="F10" s="11"/>
      <c r="G10" s="11"/>
      <c r="H10" s="11"/>
      <c r="I10" s="11"/>
      <c r="J10" s="11"/>
      <c r="K10" s="11"/>
      <c r="L10" s="20" t="s">
        <v>42</v>
      </c>
      <c r="M10" s="8"/>
    </row>
    <row r="11" spans="1:14" x14ac:dyDescent="0.45">
      <c r="A11" s="8" t="s">
        <v>44</v>
      </c>
      <c r="B11" s="11"/>
      <c r="C11" s="11"/>
      <c r="D11" s="11"/>
      <c r="E11" s="11"/>
      <c r="F11" s="11"/>
      <c r="G11" s="11"/>
      <c r="H11" s="11"/>
      <c r="I11" s="11"/>
      <c r="J11" s="11"/>
      <c r="K11" s="11"/>
      <c r="L11" s="20" t="s">
        <v>42</v>
      </c>
      <c r="M11" s="8"/>
      <c r="N11" s="73"/>
    </row>
    <row r="12" spans="1:14" ht="28.5" x14ac:dyDescent="0.45">
      <c r="A12" s="42" t="s">
        <v>45</v>
      </c>
      <c r="B12" s="43" t="str" cm="1">
        <f t="array" ref="B12">_xlfn.IFS(AND(B9:B11="Yes"),"Yes",OR(B9:B11="No")*AND(B9:B11&gt;0),"No",OR(B9:B11="Yes")*OR(B9:B11="N/A")*AND(B9:B11&gt;0),"Yes", 1,"")</f>
        <v/>
      </c>
      <c r="C12" s="43" t="str" cm="1">
        <f t="array" ref="C12">_xlfn.IFS(AND(C9:C11="Yes"),"Yes",OR(C9:C11="No")*AND(C9:C11&gt;0),"No",OR(C9:C11="Yes")*OR(C9:C11="N/A")*AND(C9:C11&gt;0),"Yes", 1,"")</f>
        <v/>
      </c>
      <c r="D12" s="43" t="str" cm="1">
        <f t="array" ref="D12">_xlfn.IFS(AND(D9:D11="Yes"),"Yes",OR(D9:D11="No")*AND(D9:D11&gt;0),"No",OR(D9:D11="Yes")*OR(D9:D11="N/A")*AND(D9:D11&gt;0),"Yes", 1,"")</f>
        <v/>
      </c>
      <c r="E12" s="43" t="str" cm="1">
        <f t="array" ref="E12">_xlfn.IFS(AND(E9:E11="Yes"),"Yes",OR(E9:E11="No")*AND(E9:E11&gt;0),"No",OR(E9:E11="Yes")*OR(E9:E11="N/A")*AND(E9:E11&gt;0),"Yes", 1,"")</f>
        <v/>
      </c>
      <c r="F12" s="43" t="str" cm="1">
        <f t="array" ref="F12">_xlfn.IFS(AND(F9:F11="Yes"),"Yes",OR(F9:F11="No")*AND(F9:F11&gt;0),"No",OR(F9:F11="Yes")*OR(F9:F11="N/A")*AND(F9:F11&gt;0),"Yes", 1,"")</f>
        <v/>
      </c>
      <c r="G12" s="43" t="str" cm="1">
        <f t="array" ref="G12">_xlfn.IFS(AND(G9:G11="Yes"),"Yes",OR(G9:G11="No")*AND(G9:G11&gt;0),"No",OR(G9:G11="Yes")*OR(G9:G11="N/A")*AND(G9:G11&gt;0),"Yes", 1,"")</f>
        <v/>
      </c>
      <c r="H12" s="43" t="str" cm="1">
        <f t="array" ref="H12">_xlfn.IFS(AND(H9:H11="Yes"),"Yes",OR(H9:H11="No")*AND(H9:H11&gt;0),"No",OR(H9:H11="Yes")*OR(H9:H11="N/A")*AND(H9:H11&gt;0),"Yes", 1,"")</f>
        <v/>
      </c>
      <c r="I12" s="43" t="str" cm="1">
        <f t="array" ref="I12">_xlfn.IFS(AND(I9:I11="Yes"),"Yes",OR(I9:I11="No")*AND(I9:I11&gt;0),"No",OR(I9:I11="Yes")*OR(I9:I11="N/A")*AND(I9:I11&gt;0),"Yes", 1,"")</f>
        <v/>
      </c>
      <c r="J12" s="43" t="str" cm="1">
        <f t="array" ref="J12">_xlfn.IFS(AND(J9:J11="Yes"),"Yes",OR(J9:J11="No")*AND(J9:J11&gt;0),"No",OR(J9:J11="Yes")*OR(J9:J11="N/A")*AND(J9:J11&gt;0),"Yes", 1,"")</f>
        <v/>
      </c>
      <c r="K12" s="43" t="str" cm="1">
        <f t="array" ref="K12">_xlfn.IFS(AND(K9:K11="Yes"),"Yes",OR(K9:K11="No")*AND(K9:K11&gt;0),"No",OR(K9:K11="Yes")*OR(K9:K11="N/A")*AND(K9:K11&gt;0),"Yes", 1,"")</f>
        <v/>
      </c>
      <c r="L12" s="35" t="str" cm="1">
        <f t="array" ref="L12">_xlfn.IFS(AND(L9:L11="Yes"),"Yes", OR(L9:L11="No")*AND(L9:L11&gt;0),"No",1,"")</f>
        <v>Yes</v>
      </c>
      <c r="M12" s="72" t="s">
        <v>90</v>
      </c>
      <c r="N12" s="73"/>
    </row>
    <row r="13" spans="1:14" s="2" customFormat="1" x14ac:dyDescent="0.45">
      <c r="A13" s="7" t="s">
        <v>46</v>
      </c>
      <c r="B13" s="10"/>
      <c r="C13" s="10"/>
      <c r="D13" s="10"/>
      <c r="E13" s="10"/>
      <c r="F13" s="10"/>
      <c r="G13" s="10"/>
      <c r="H13" s="10"/>
      <c r="I13" s="10"/>
      <c r="J13" s="10"/>
      <c r="K13" s="10"/>
      <c r="L13" s="34"/>
      <c r="M13" s="7"/>
    </row>
    <row r="14" spans="1:14" x14ac:dyDescent="0.45">
      <c r="A14" s="8" t="s">
        <v>47</v>
      </c>
      <c r="B14" s="11"/>
      <c r="C14" s="11"/>
      <c r="D14" s="11"/>
      <c r="E14" s="11"/>
      <c r="F14" s="11"/>
      <c r="G14" s="11"/>
      <c r="H14" s="11"/>
      <c r="I14" s="11"/>
      <c r="J14" s="11"/>
      <c r="K14" s="11"/>
      <c r="L14" s="20" t="s">
        <v>48</v>
      </c>
      <c r="M14" s="8"/>
    </row>
    <row r="15" spans="1:14" x14ac:dyDescent="0.45">
      <c r="A15" s="8" t="s">
        <v>49</v>
      </c>
      <c r="B15" s="11"/>
      <c r="C15" s="11"/>
      <c r="D15" s="11"/>
      <c r="E15" s="11"/>
      <c r="F15" s="11"/>
      <c r="G15" s="11"/>
      <c r="H15" s="11"/>
      <c r="I15" s="11"/>
      <c r="J15" s="11"/>
      <c r="K15" s="11"/>
      <c r="L15" s="20" t="s">
        <v>48</v>
      </c>
      <c r="M15" s="8"/>
    </row>
    <row r="16" spans="1:14" x14ac:dyDescent="0.45">
      <c r="A16" s="8" t="s">
        <v>50</v>
      </c>
      <c r="B16" s="11"/>
      <c r="C16" s="11"/>
      <c r="D16" s="11"/>
      <c r="E16" s="11"/>
      <c r="F16" s="11"/>
      <c r="G16" s="11"/>
      <c r="H16" s="11"/>
      <c r="I16" s="11"/>
      <c r="J16" s="11"/>
      <c r="K16" s="11"/>
      <c r="L16" s="20" t="s">
        <v>48</v>
      </c>
      <c r="M16" s="8"/>
    </row>
    <row r="17" spans="1:14" ht="28.5" x14ac:dyDescent="0.45">
      <c r="A17" s="42" t="s">
        <v>51</v>
      </c>
      <c r="B17" s="43" t="str" cm="1">
        <f t="array" ref="B17">_xlfn.IFS(AND(B14:B16="Pass"),"Pass", OR(B14:B16="Fail")*AND(B14:B16&gt;0),"Fail",OR(B14:B16="Pass")*OR(B14:B16="N/A")*AND(B14:B16&gt;0),"Pass",1,"")</f>
        <v/>
      </c>
      <c r="C17" s="43" t="str" cm="1">
        <f t="array" ref="C17">_xlfn.IFS(AND(C14:C16="Pass"),"Pass", OR(C14:C16="Fail")*AND(C14:C16&gt;0),"Fail",OR(C14:C16="Pass")*OR(C14:C16="N/A")*AND(C14:C16&gt;0),"Pass",1,"")</f>
        <v/>
      </c>
      <c r="D17" s="43" t="str" cm="1">
        <f t="array" ref="D17">_xlfn.IFS(AND(D14:D16="Pass"),"Pass", OR(D14:D16="Fail")*AND(D14:D16&gt;0),"Fail",OR(D14:D16="Pass")*OR(D14:D16="N/A")*AND(D14:D16&gt;0),"Pass",1,"")</f>
        <v/>
      </c>
      <c r="E17" s="43" t="str" cm="1">
        <f t="array" ref="E17">_xlfn.IFS(AND(E14:E16="Pass"),"Pass", OR(E14:E16="Fail")*AND(E14:E16&gt;0),"Fail",OR(E14:E16="Pass")*OR(E14:E16="N/A")*AND(E14:E16&gt;0),"Pass",1,"")</f>
        <v/>
      </c>
      <c r="F17" s="43" t="str" cm="1">
        <f t="array" ref="F17">_xlfn.IFS(AND(F14:F16="Pass"),"Pass", OR(F14:F16="Fail")*AND(F14:F16&gt;0),"Fail",OR(F14:F16="Pass")*OR(F14:F16="N/A")*AND(F14:F16&gt;0),"Pass",1,"")</f>
        <v/>
      </c>
      <c r="G17" s="43" t="str" cm="1">
        <f t="array" ref="G17">_xlfn.IFS(AND(G14:G16="Pass"),"Pass", OR(G14:G16="Fail")*AND(G14:G16&gt;0),"Fail",OR(G14:G16="Pass")*OR(G14:G16="N/A")*AND(G14:G16&gt;0),"Pass",1,"")</f>
        <v/>
      </c>
      <c r="H17" s="43" t="str" cm="1">
        <f t="array" ref="H17">_xlfn.IFS(AND(H14:H16="Pass"),"Pass", OR(H14:H16="Fail")*AND(H14:H16&gt;0),"Fail",OR(H14:H16="Pass")*OR(H14:H16="N/A")*AND(H14:H16&gt;0),"Pass",1,"")</f>
        <v/>
      </c>
      <c r="I17" s="43" t="str" cm="1">
        <f t="array" ref="I17">_xlfn.IFS(AND(I14:I16="Pass"),"Pass", OR(I14:I16="Fail")*AND(I14:I16&gt;0),"Fail",OR(I14:I16="Pass")*OR(I14:I16="N/A")*AND(I14:I16&gt;0),"Pass",1,"")</f>
        <v/>
      </c>
      <c r="J17" s="43" t="str" cm="1">
        <f t="array" ref="J17">_xlfn.IFS(AND(J14:J16="Pass"),"Pass", OR(J14:J16="Fail")*AND(J14:J16&gt;0),"Fail",OR(J14:J16="Pass")*OR(J14:J16="N/A")*AND(J14:J16&gt;0),"Pass",1,"")</f>
        <v/>
      </c>
      <c r="K17" s="43" t="str" cm="1">
        <f t="array" ref="K17">_xlfn.IFS(AND(K14:K16="Pass"),"Pass", OR(K14:K16="Fail")*AND(K14:K16&gt;0),"Fail",OR(K14:K16="Pass")*OR(K14:K16="N/A")*AND(K14:K16&gt;0),"Pass",1,"")</f>
        <v/>
      </c>
      <c r="L17" s="37" t="str" cm="1">
        <f t="array" ref="L17">_xlfn.IFS(AND(L14:L16="Pass"),"Pass", OR(L14:L16="Fail")*AND(L14:L16&gt;0),"Fail",1,"")</f>
        <v>Pass</v>
      </c>
      <c r="M17" s="72" t="s">
        <v>91</v>
      </c>
      <c r="N17" s="73"/>
    </row>
    <row r="18" spans="1:14" s="2" customFormat="1" x14ac:dyDescent="0.45">
      <c r="A18" s="7" t="s">
        <v>52</v>
      </c>
      <c r="B18" s="10"/>
      <c r="C18" s="10"/>
      <c r="D18" s="10"/>
      <c r="E18" s="10"/>
      <c r="F18" s="10"/>
      <c r="G18" s="10"/>
      <c r="H18" s="10"/>
      <c r="I18" s="10"/>
      <c r="J18" s="10"/>
      <c r="K18" s="10"/>
      <c r="L18" s="34"/>
      <c r="M18" s="7"/>
    </row>
    <row r="19" spans="1:14" s="73" customFormat="1" x14ac:dyDescent="0.45">
      <c r="A19" s="72" t="s">
        <v>53</v>
      </c>
      <c r="B19" s="75"/>
      <c r="C19" s="75"/>
      <c r="D19" s="75"/>
      <c r="E19" s="76"/>
      <c r="F19" s="76"/>
      <c r="G19" s="76"/>
      <c r="H19" s="76"/>
      <c r="I19" s="76"/>
      <c r="J19" s="76"/>
      <c r="K19" s="76"/>
      <c r="L19" s="77">
        <v>2000</v>
      </c>
      <c r="M19" s="72" t="s">
        <v>54</v>
      </c>
    </row>
    <row r="20" spans="1:14" x14ac:dyDescent="0.45">
      <c r="A20" s="8" t="s">
        <v>55</v>
      </c>
      <c r="B20" s="9"/>
      <c r="C20" s="9"/>
      <c r="D20" s="9"/>
      <c r="E20" s="49"/>
      <c r="F20" s="49"/>
      <c r="G20" s="49"/>
      <c r="H20" s="49"/>
      <c r="I20" s="49"/>
      <c r="J20" s="49"/>
      <c r="K20" s="49"/>
      <c r="L20" s="19">
        <v>100</v>
      </c>
      <c r="M20" s="8"/>
    </row>
    <row r="21" spans="1:14" x14ac:dyDescent="0.45">
      <c r="A21" s="42" t="s">
        <v>56</v>
      </c>
      <c r="B21" s="44" t="str">
        <f>IF(SUM(B19:B20)=0,"-",SUM(B19:B20))</f>
        <v>-</v>
      </c>
      <c r="C21" s="44" t="str">
        <f>IF(SUM(C19:C20)=0,"-",SUM(C19:C20))</f>
        <v>-</v>
      </c>
      <c r="D21" s="44" t="str">
        <f>IF(SUM(D19:D20)=0,"-",SUM(D19:D20))</f>
        <v>-</v>
      </c>
      <c r="E21" s="44" t="str">
        <f t="shared" ref="E21:K21" si="0">IF(SUM(E19:E20)=0,"-",SUM(E19:E20))</f>
        <v>-</v>
      </c>
      <c r="F21" s="44" t="str">
        <f t="shared" si="0"/>
        <v>-</v>
      </c>
      <c r="G21" s="44" t="str">
        <f t="shared" si="0"/>
        <v>-</v>
      </c>
      <c r="H21" s="44" t="str">
        <f t="shared" si="0"/>
        <v>-</v>
      </c>
      <c r="I21" s="44" t="str">
        <f t="shared" si="0"/>
        <v>-</v>
      </c>
      <c r="J21" s="44" t="str">
        <f t="shared" si="0"/>
        <v>-</v>
      </c>
      <c r="K21" s="44" t="str">
        <f t="shared" si="0"/>
        <v>-</v>
      </c>
      <c r="L21" s="36">
        <f>IF(SUM(L19:L20)=0,"-",SUM(L19:L20))</f>
        <v>2100</v>
      </c>
      <c r="M21" s="8"/>
    </row>
    <row r="23" spans="1:14" s="2" customFormat="1" x14ac:dyDescent="0.45">
      <c r="A23" s="7" t="s">
        <v>59</v>
      </c>
      <c r="B23" s="45" t="str">
        <f t="shared" ref="B23:K23" si="1">IFERROR(IF(OR(B12="No",B12="",B17="",B17="Fail"),"-",COUNTIFS($B12:$K12,B$12,$B17:$K17,B$17,$B21:$K21,"&lt;"&amp;B$21)+1),"-")</f>
        <v>-</v>
      </c>
      <c r="C23" s="45" t="str">
        <f t="shared" si="1"/>
        <v>-</v>
      </c>
      <c r="D23" s="45" t="str">
        <f t="shared" si="1"/>
        <v>-</v>
      </c>
      <c r="E23" s="45" t="str">
        <f t="shared" si="1"/>
        <v>-</v>
      </c>
      <c r="F23" s="45" t="str">
        <f t="shared" si="1"/>
        <v>-</v>
      </c>
      <c r="G23" s="45" t="str">
        <f t="shared" si="1"/>
        <v>-</v>
      </c>
      <c r="H23" s="45" t="str">
        <f t="shared" si="1"/>
        <v>-</v>
      </c>
      <c r="I23" s="45" t="str">
        <f t="shared" si="1"/>
        <v>-</v>
      </c>
      <c r="J23" s="45" t="str">
        <f t="shared" si="1"/>
        <v>-</v>
      </c>
      <c r="K23" s="45" t="str">
        <f t="shared" si="1"/>
        <v>-</v>
      </c>
      <c r="L23" s="37">
        <f>IFERROR(IF(OR(L12="No",L12="",L17="",L17="Fail"),"-",COUNTIFS($L12,L$12,$L17,L$17,$L21,"&lt;"&amp;L$21)+1),"-")</f>
        <v>1</v>
      </c>
      <c r="M23" s="29"/>
    </row>
    <row r="24" spans="1:14" s="2" customFormat="1" ht="114" x14ac:dyDescent="0.45">
      <c r="A24" s="53" t="s">
        <v>80</v>
      </c>
      <c r="B24" s="41"/>
      <c r="C24" s="41"/>
      <c r="D24" s="41"/>
      <c r="E24" s="41"/>
      <c r="F24" s="41"/>
      <c r="G24" s="41"/>
      <c r="H24" s="41"/>
      <c r="I24" s="41"/>
      <c r="J24" s="41"/>
      <c r="K24" s="41"/>
      <c r="L24" s="37" t="s">
        <v>58</v>
      </c>
      <c r="M24" s="28" t="s">
        <v>83</v>
      </c>
      <c r="N24" s="73"/>
    </row>
    <row r="25" spans="1:14" ht="28.5" x14ac:dyDescent="0.45">
      <c r="A25" s="54" t="s">
        <v>85</v>
      </c>
      <c r="B25" s="11"/>
      <c r="C25" s="11"/>
      <c r="D25" s="11"/>
      <c r="E25" s="11"/>
      <c r="F25" s="11"/>
      <c r="G25" s="11"/>
      <c r="H25" s="11"/>
      <c r="I25" s="11"/>
      <c r="J25" s="11"/>
      <c r="K25" s="11"/>
      <c r="L25" s="37"/>
      <c r="M25" s="8" t="s">
        <v>81</v>
      </c>
    </row>
  </sheetData>
  <mergeCells count="3">
    <mergeCell ref="B3:F3"/>
    <mergeCell ref="B4:F4"/>
    <mergeCell ref="B5:F5"/>
  </mergeCells>
  <dataValidations count="5">
    <dataValidation type="list" allowBlank="1" showInputMessage="1" showErrorMessage="1" sqref="B24:K24" xr:uid="{90FEBB9A-E692-4BCE-9570-A4918EEC963A}">
      <formula1>"Low,Medium,High,Extreme"</formula1>
    </dataValidation>
    <dataValidation type="list" allowBlank="1" showInputMessage="1" showErrorMessage="1" sqref="L14:L16" xr:uid="{C7943685-2418-478C-9E42-0AD32A5C1798}">
      <formula1>"Pass, Fail"</formula1>
    </dataValidation>
    <dataValidation type="list" allowBlank="1" showInputMessage="1" showErrorMessage="1" sqref="B14:K16" xr:uid="{052BAE4D-4FBC-4A70-AA76-BFDB87A642EE}">
      <formula1>"Pass, Fail,N/A"</formula1>
    </dataValidation>
    <dataValidation type="list" allowBlank="1" showInputMessage="1" showErrorMessage="1" sqref="L9:L11" xr:uid="{4D78AA69-F636-4515-A90F-67607310B494}">
      <formula1>"Yes, No"</formula1>
    </dataValidation>
    <dataValidation type="list" allowBlank="1" showInputMessage="1" showErrorMessage="1" sqref="B9:K11" xr:uid="{022D6D0D-590E-400D-9E06-76006A6918E6}">
      <formula1>"Yes, No,N/A"</formula1>
    </dataValidation>
  </dataValidations>
  <pageMargins left="0.70866141732283472" right="0.70866141732283472" top="0.74803149606299213" bottom="0.74803149606299213" header="0.31496062992125984" footer="0.31496062992125984"/>
  <pageSetup paperSize="9" scale="82" orientation="landscape" r:id="rId1"/>
  <headerFooter>
    <oddFooter>&amp;L_x000D_&amp;1#&amp;"Calibri"&amp;11&amp;K000000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B32C-B236-4EF6-8235-634D26B8E6B8}">
  <dimension ref="A1:M38"/>
  <sheetViews>
    <sheetView showGridLines="0" zoomScale="80" zoomScaleNormal="80" workbookViewId="0">
      <selection activeCell="F50" sqref="F50"/>
    </sheetView>
  </sheetViews>
  <sheetFormatPr defaultColWidth="9" defaultRowHeight="14.25" x14ac:dyDescent="0.45"/>
  <cols>
    <col min="1" max="1" width="48.3984375" style="4" customWidth="1"/>
    <col min="2" max="11" width="13.59765625" style="1" customWidth="1"/>
    <col min="12" max="12" width="17.73046875" style="1" customWidth="1"/>
    <col min="13" max="13" width="92.59765625" style="4" customWidth="1"/>
    <col min="14" max="16384" width="9" style="4"/>
  </cols>
  <sheetData>
    <row r="1" spans="1:13" ht="18" x14ac:dyDescent="0.45">
      <c r="A1" s="5" t="s">
        <v>60</v>
      </c>
    </row>
    <row r="2" spans="1:13" s="6" customFormat="1" ht="18" x14ac:dyDescent="0.45">
      <c r="A2" s="18"/>
      <c r="B2" s="18"/>
      <c r="C2" s="18"/>
      <c r="D2" s="18"/>
      <c r="E2" s="18"/>
      <c r="F2" s="18"/>
      <c r="G2" s="18"/>
      <c r="H2" s="18"/>
      <c r="I2" s="18"/>
      <c r="J2" s="18"/>
      <c r="K2" s="18"/>
      <c r="L2" s="18"/>
      <c r="M2" s="18"/>
    </row>
    <row r="3" spans="1:13" s="15" customFormat="1" ht="15.75" x14ac:dyDescent="0.45">
      <c r="A3" s="17" t="s">
        <v>25</v>
      </c>
      <c r="B3" s="79"/>
      <c r="C3" s="80"/>
      <c r="D3" s="80"/>
      <c r="E3" s="80"/>
      <c r="F3" s="81"/>
      <c r="G3" s="16"/>
      <c r="H3" s="16"/>
      <c r="I3" s="16"/>
      <c r="J3" s="16"/>
      <c r="K3" s="16"/>
      <c r="L3" s="16"/>
      <c r="M3" s="16"/>
    </row>
    <row r="4" spans="1:13" s="15" customFormat="1" ht="15.75" x14ac:dyDescent="0.45">
      <c r="A4" s="17" t="s">
        <v>26</v>
      </c>
      <c r="B4" s="79"/>
      <c r="C4" s="80"/>
      <c r="D4" s="80"/>
      <c r="E4" s="80"/>
      <c r="F4" s="81"/>
      <c r="G4" s="16"/>
      <c r="H4" s="16"/>
      <c r="I4" s="16"/>
      <c r="J4" s="16"/>
      <c r="K4" s="16"/>
      <c r="L4" s="16"/>
      <c r="M4" s="16"/>
    </row>
    <row r="5" spans="1:13" s="15" customFormat="1" ht="15.75" x14ac:dyDescent="0.45">
      <c r="A5" s="17" t="s">
        <v>27</v>
      </c>
      <c r="B5" s="79"/>
      <c r="C5" s="80"/>
      <c r="D5" s="80"/>
      <c r="E5" s="80"/>
      <c r="F5" s="81"/>
      <c r="G5" s="16"/>
      <c r="H5" s="16"/>
      <c r="I5" s="16"/>
      <c r="J5" s="16"/>
      <c r="K5" s="16"/>
      <c r="L5" s="16"/>
      <c r="M5" s="16"/>
    </row>
    <row r="6" spans="1:13" ht="18" x14ac:dyDescent="0.45">
      <c r="A6" s="3"/>
      <c r="L6" s="4"/>
    </row>
    <row r="7" spans="1:13" ht="18" x14ac:dyDescent="0.45">
      <c r="A7" s="3"/>
      <c r="B7" s="14" t="s">
        <v>28</v>
      </c>
      <c r="C7" s="14" t="s">
        <v>29</v>
      </c>
      <c r="D7" s="14" t="s">
        <v>30</v>
      </c>
      <c r="E7" s="14" t="s">
        <v>31</v>
      </c>
      <c r="F7" s="14" t="s">
        <v>32</v>
      </c>
      <c r="G7" s="14" t="s">
        <v>33</v>
      </c>
      <c r="H7" s="14" t="s">
        <v>34</v>
      </c>
      <c r="I7" s="14" t="s">
        <v>35</v>
      </c>
      <c r="J7" s="14" t="s">
        <v>36</v>
      </c>
      <c r="K7" s="14" t="s">
        <v>37</v>
      </c>
      <c r="L7" s="31" t="s">
        <v>38</v>
      </c>
      <c r="M7" s="14" t="s">
        <v>39</v>
      </c>
    </row>
    <row r="8" spans="1:13" x14ac:dyDescent="0.45">
      <c r="A8" s="7" t="s">
        <v>40</v>
      </c>
      <c r="B8" s="13"/>
      <c r="C8" s="13"/>
      <c r="D8" s="13"/>
      <c r="E8" s="13"/>
      <c r="F8" s="13"/>
      <c r="G8" s="13"/>
      <c r="H8" s="13"/>
      <c r="I8" s="13"/>
      <c r="J8" s="13"/>
      <c r="K8" s="13"/>
      <c r="L8" s="38"/>
      <c r="M8" s="12"/>
    </row>
    <row r="9" spans="1:13" x14ac:dyDescent="0.45">
      <c r="A9" s="8" t="s">
        <v>41</v>
      </c>
      <c r="B9" s="11"/>
      <c r="C9" s="11"/>
      <c r="D9" s="11"/>
      <c r="E9" s="11"/>
      <c r="F9" s="11"/>
      <c r="G9" s="11"/>
      <c r="H9" s="11"/>
      <c r="I9" s="11"/>
      <c r="J9" s="11"/>
      <c r="K9" s="11"/>
      <c r="L9" s="39" t="s">
        <v>42</v>
      </c>
      <c r="M9" s="8"/>
    </row>
    <row r="10" spans="1:13" x14ac:dyDescent="0.45">
      <c r="A10" s="8" t="s">
        <v>43</v>
      </c>
      <c r="B10" s="11"/>
      <c r="C10" s="11"/>
      <c r="D10" s="11"/>
      <c r="E10" s="11"/>
      <c r="F10" s="11"/>
      <c r="G10" s="11"/>
      <c r="H10" s="11"/>
      <c r="I10" s="11"/>
      <c r="J10" s="11"/>
      <c r="K10" s="11"/>
      <c r="L10" s="39" t="s">
        <v>42</v>
      </c>
      <c r="M10" s="8"/>
    </row>
    <row r="11" spans="1:13" x14ac:dyDescent="0.45">
      <c r="A11" s="8" t="s">
        <v>44</v>
      </c>
      <c r="B11" s="11"/>
      <c r="C11" s="11"/>
      <c r="D11" s="11"/>
      <c r="E11" s="11"/>
      <c r="F11" s="11"/>
      <c r="G11" s="11"/>
      <c r="H11" s="11"/>
      <c r="I11" s="11"/>
      <c r="J11" s="11"/>
      <c r="K11" s="11"/>
      <c r="L11" s="39" t="s">
        <v>42</v>
      </c>
      <c r="M11" s="8"/>
    </row>
    <row r="12" spans="1:13" ht="31.5" customHeight="1" x14ac:dyDescent="0.45">
      <c r="A12" s="42" t="s">
        <v>45</v>
      </c>
      <c r="B12" s="43" t="str" cm="1">
        <f t="array" ref="B12">_xlfn.IFS(AND(B9:B11="Yes"),"Yes",OR(B9:B11="No")*AND(B9:B11&gt;0),"No",OR(B9:B11="Yes")*OR(B9:B11="N/A")*AND(B9:B11&gt;0),"Yes", 1,"")</f>
        <v/>
      </c>
      <c r="C12" s="43" t="str" cm="1">
        <f t="array" ref="C12">_xlfn.IFS(AND(C9:C11="Yes"),"Yes",OR(C9:C11="No")*AND(C9:C11&gt;0),"No",OR(C9:C11="Yes")*OR(C9:C11="N/A")*AND(C9:C11&gt;0),"Yes", 1,"")</f>
        <v/>
      </c>
      <c r="D12" s="43" t="str" cm="1">
        <f t="array" ref="D12">_xlfn.IFS(AND(D9:D11="Yes"),"Yes",OR(D9:D11="No")*AND(D9:D11&gt;0),"No",OR(D9:D11="Yes")*OR(D9:D11="N/A")*AND(D9:D11&gt;0),"Yes", 1,"")</f>
        <v/>
      </c>
      <c r="E12" s="43" t="str" cm="1">
        <f t="array" ref="E12">_xlfn.IFS(AND(E9:E11="Yes"),"Yes",OR(E9:E11="No")*AND(E9:E11&gt;0),"No",OR(E9:E11="Yes")*OR(E9:E11="N/A")*AND(E9:E11&gt;0),"Yes", 1,"")</f>
        <v/>
      </c>
      <c r="F12" s="43" t="str" cm="1">
        <f t="array" ref="F12">_xlfn.IFS(AND(F9:F11="Yes"),"Yes",OR(F9:F11="No")*AND(F9:F11&gt;0),"No",OR(F9:F11="Yes")*OR(F9:F11="N/A")*AND(F9:F11&gt;0),"Yes", 1,"")</f>
        <v/>
      </c>
      <c r="G12" s="43" t="str" cm="1">
        <f t="array" ref="G12">_xlfn.IFS(AND(G9:G11="Yes"),"Yes",OR(G9:G11="No")*AND(G9:G11&gt;0),"No",OR(G9:G11="Yes")*OR(G9:G11="N/A")*AND(G9:G11&gt;0),"Yes", 1,"")</f>
        <v/>
      </c>
      <c r="H12" s="43" t="str" cm="1">
        <f t="array" ref="H12">_xlfn.IFS(AND(H9:H11="Yes"),"Yes",OR(H9:H11="No")*AND(H9:H11&gt;0),"No",OR(H9:H11="Yes")*OR(H9:H11="N/A")*AND(H9:H11&gt;0),"Yes", 1,"")</f>
        <v/>
      </c>
      <c r="I12" s="43" t="str" cm="1">
        <f t="array" ref="I12">_xlfn.IFS(AND(I9:I11="Yes"),"Yes",OR(I9:I11="No")*AND(I9:I11&gt;0),"No",OR(I9:I11="Yes")*OR(I9:I11="N/A")*AND(I9:I11&gt;0),"Yes", 1,"")</f>
        <v/>
      </c>
      <c r="J12" s="43" t="str" cm="1">
        <f t="array" ref="J12">_xlfn.IFS(AND(J9:J11="Yes"),"Yes",OR(J9:J11="No")*AND(J9:J11&gt;0),"No",OR(J9:J11="Yes")*OR(J9:J11="N/A")*AND(J9:J11&gt;0),"Yes", 1,"")</f>
        <v/>
      </c>
      <c r="K12" s="43" t="str" cm="1">
        <f t="array" ref="K12">_xlfn.IFS(AND(K9:K11="Yes"),"Yes",OR(K9:K11="No")*AND(K9:K11&gt;0),"No",OR(K9:K11="Yes")*OR(K9:K11="N/A")*AND(K9:K11&gt;0),"Yes", 1,"")</f>
        <v/>
      </c>
      <c r="L12" s="37" t="str" cm="1">
        <f t="array" ref="L12">_xlfn.IFS(AND(L9:L11="Yes"),"Yes", OR(L9:L11="No")*AND(L9:L11&gt;0),"No",1,"")</f>
        <v>Yes</v>
      </c>
      <c r="M12" s="72" t="s">
        <v>90</v>
      </c>
    </row>
    <row r="13" spans="1:13" s="2" customFormat="1" x14ac:dyDescent="0.45">
      <c r="A13" s="7" t="s">
        <v>46</v>
      </c>
      <c r="B13" s="10"/>
      <c r="C13" s="10"/>
      <c r="D13" s="10"/>
      <c r="E13" s="10"/>
      <c r="F13" s="10"/>
      <c r="G13" s="10"/>
      <c r="H13" s="10"/>
      <c r="I13" s="10"/>
      <c r="J13" s="10"/>
      <c r="K13" s="10"/>
      <c r="L13" s="34"/>
      <c r="M13" s="7"/>
    </row>
    <row r="14" spans="1:13" x14ac:dyDescent="0.45">
      <c r="A14" s="8" t="s">
        <v>47</v>
      </c>
      <c r="B14" s="11"/>
      <c r="C14" s="11"/>
      <c r="D14" s="11"/>
      <c r="E14" s="11"/>
      <c r="F14" s="11"/>
      <c r="G14" s="11"/>
      <c r="H14" s="11"/>
      <c r="I14" s="11"/>
      <c r="J14" s="11"/>
      <c r="K14" s="11"/>
      <c r="L14" s="20" t="s">
        <v>48</v>
      </c>
      <c r="M14" s="8"/>
    </row>
    <row r="15" spans="1:13" x14ac:dyDescent="0.45">
      <c r="A15" s="8" t="s">
        <v>49</v>
      </c>
      <c r="B15" s="11"/>
      <c r="C15" s="11"/>
      <c r="D15" s="11"/>
      <c r="E15" s="11"/>
      <c r="F15" s="11"/>
      <c r="G15" s="11"/>
      <c r="H15" s="11"/>
      <c r="I15" s="11"/>
      <c r="J15" s="11"/>
      <c r="K15" s="11"/>
      <c r="L15" s="20" t="s">
        <v>48</v>
      </c>
      <c r="M15" s="8"/>
    </row>
    <row r="16" spans="1:13" x14ac:dyDescent="0.45">
      <c r="A16" s="8" t="s">
        <v>50</v>
      </c>
      <c r="B16" s="11"/>
      <c r="C16" s="11"/>
      <c r="D16" s="11"/>
      <c r="E16" s="11"/>
      <c r="F16" s="11"/>
      <c r="G16" s="11"/>
      <c r="H16" s="11"/>
      <c r="I16" s="11"/>
      <c r="J16" s="11"/>
      <c r="K16" s="11"/>
      <c r="L16" s="20" t="s">
        <v>48</v>
      </c>
      <c r="M16" s="8"/>
    </row>
    <row r="17" spans="1:13" ht="28.5" x14ac:dyDescent="0.45">
      <c r="A17" s="42" t="s">
        <v>51</v>
      </c>
      <c r="B17" s="43" t="str" cm="1">
        <f t="array" ref="B17">_xlfn.IFS(AND(B14:B16="Pass"),"Pass", OR(B14:B16="Fail")*AND(B14:B16&gt;0),"Fail",OR(B14:B16="Pass")*OR(B14:B16="N/A")*AND(B14:B16&gt;0),"Pass",1,"")</f>
        <v/>
      </c>
      <c r="C17" s="43" t="str" cm="1">
        <f t="array" ref="C17">_xlfn.IFS(AND(C14:C16="Pass"),"Pass", OR(C14:C16="Fail")*AND(C14:C16&gt;0),"Fail",OR(C14:C16="Pass")*OR(C14:C16="N/A")*AND(C14:C16&gt;0),"Pass",1,"")</f>
        <v/>
      </c>
      <c r="D17" s="43" t="str" cm="1">
        <f t="array" ref="D17">_xlfn.IFS(AND(D14:D16="Pass"),"Pass", OR(D14:D16="Fail")*AND(D14:D16&gt;0),"Fail",OR(D14:D16="Pass")*OR(D14:D16="N/A")*AND(D14:D16&gt;0),"Pass",1,"")</f>
        <v/>
      </c>
      <c r="E17" s="43" t="str" cm="1">
        <f t="array" ref="E17">_xlfn.IFS(AND(E14:E16="Pass"),"Pass", OR(E14:E16="Fail")*AND(E14:E16&gt;0),"Fail",OR(E14:E16="Pass")*OR(E14:E16="N/A")*AND(E14:E16&gt;0),"Pass",1,"")</f>
        <v/>
      </c>
      <c r="F17" s="43" t="str" cm="1">
        <f t="array" ref="F17">_xlfn.IFS(AND(F14:F16="Pass"),"Pass", OR(F14:F16="Fail")*AND(F14:F16&gt;0),"Fail",OR(F14:F16="Pass")*OR(F14:F16="N/A")*AND(F14:F16&gt;0),"Pass",1,"")</f>
        <v/>
      </c>
      <c r="G17" s="43" t="str" cm="1">
        <f t="array" ref="G17">_xlfn.IFS(AND(G14:G16="Pass"),"Pass", OR(G14:G16="Fail")*AND(G14:G16&gt;0),"Fail",OR(G14:G16="Pass")*OR(G14:G16="N/A")*AND(G14:G16&gt;0),"Pass",1,"")</f>
        <v/>
      </c>
      <c r="H17" s="43" t="str" cm="1">
        <f t="array" ref="H17">_xlfn.IFS(AND(H14:H16="Pass"),"Pass", OR(H14:H16="Fail")*AND(H14:H16&gt;0),"Fail",OR(H14:H16="Pass")*OR(H14:H16="N/A")*AND(H14:H16&gt;0),"Pass",1,"")</f>
        <v/>
      </c>
      <c r="I17" s="43" t="str" cm="1">
        <f t="array" ref="I17">_xlfn.IFS(AND(I14:I16="Pass"),"Pass", OR(I14:I16="Fail")*AND(I14:I16&gt;0),"Fail",OR(I14:I16="Pass")*OR(I14:I16="N/A")*AND(I14:I16&gt;0),"Pass",1,"")</f>
        <v/>
      </c>
      <c r="J17" s="43" t="str" cm="1">
        <f t="array" ref="J17">_xlfn.IFS(AND(J14:J16="Pass"),"Pass", OR(J14:J16="Fail")*AND(J14:J16&gt;0),"Fail",OR(J14:J16="Pass")*OR(J14:J16="N/A")*AND(J14:J16&gt;0),"Pass",1,"")</f>
        <v/>
      </c>
      <c r="K17" s="43" t="str" cm="1">
        <f t="array" ref="K17">_xlfn.IFS(AND(K14:K16="Pass"),"Pass", OR(K14:K16="Fail")*AND(K14:K16&gt;0),"Fail",OR(K14:K16="Pass")*OR(K14:K16="N/A")*AND(K14:K16&gt;0),"Pass",1,"")</f>
        <v/>
      </c>
      <c r="L17" s="37" t="str" cm="1">
        <f t="array" ref="L17">_xlfn.IFS(AND(L14:L16="Pass"),"Pass", OR(L14:L16="Fail")*AND(L14:L16&gt;0),"Fail",1,"")</f>
        <v>Pass</v>
      </c>
      <c r="M17" s="72" t="s">
        <v>92</v>
      </c>
    </row>
    <row r="18" spans="1:13" s="2" customFormat="1" x14ac:dyDescent="0.45">
      <c r="A18" s="7" t="s">
        <v>61</v>
      </c>
      <c r="B18" s="10"/>
      <c r="C18" s="10"/>
      <c r="D18" s="10"/>
      <c r="E18" s="10"/>
      <c r="F18" s="10"/>
      <c r="G18" s="10"/>
      <c r="H18" s="10"/>
      <c r="I18" s="10"/>
      <c r="J18" s="10"/>
      <c r="K18" s="10"/>
      <c r="L18" s="34"/>
      <c r="M18" s="7"/>
    </row>
    <row r="19" spans="1:13" x14ac:dyDescent="0.45">
      <c r="A19" s="8" t="s">
        <v>47</v>
      </c>
      <c r="B19" s="11"/>
      <c r="C19" s="11"/>
      <c r="D19" s="11"/>
      <c r="E19" s="11"/>
      <c r="F19" s="11"/>
      <c r="G19" s="11"/>
      <c r="H19" s="11"/>
      <c r="I19" s="11"/>
      <c r="J19" s="11"/>
      <c r="K19" s="11"/>
      <c r="L19" s="20">
        <v>1</v>
      </c>
      <c r="M19" s="8"/>
    </row>
    <row r="20" spans="1:13" x14ac:dyDescent="0.45">
      <c r="A20" s="8" t="s">
        <v>49</v>
      </c>
      <c r="B20" s="11"/>
      <c r="C20" s="11"/>
      <c r="D20" s="11"/>
      <c r="E20" s="11"/>
      <c r="F20" s="11"/>
      <c r="G20" s="11"/>
      <c r="H20" s="11"/>
      <c r="I20" s="11"/>
      <c r="J20" s="11"/>
      <c r="K20" s="11"/>
      <c r="L20" s="20">
        <v>0</v>
      </c>
      <c r="M20" s="8"/>
    </row>
    <row r="21" spans="1:13" x14ac:dyDescent="0.45">
      <c r="A21" s="8" t="s">
        <v>50</v>
      </c>
      <c r="B21" s="11"/>
      <c r="C21" s="11"/>
      <c r="D21" s="11"/>
      <c r="E21" s="11"/>
      <c r="F21" s="11"/>
      <c r="G21" s="11"/>
      <c r="H21" s="11"/>
      <c r="I21" s="11"/>
      <c r="J21" s="11"/>
      <c r="K21" s="11"/>
      <c r="L21" s="20">
        <v>1</v>
      </c>
      <c r="M21" s="8"/>
    </row>
    <row r="22" spans="1:13" x14ac:dyDescent="0.45">
      <c r="A22" s="8" t="s">
        <v>62</v>
      </c>
      <c r="B22" s="11"/>
      <c r="C22" s="11"/>
      <c r="D22" s="11"/>
      <c r="E22" s="11"/>
      <c r="F22" s="11"/>
      <c r="G22" s="11"/>
      <c r="H22" s="11"/>
      <c r="I22" s="11"/>
      <c r="J22" s="11"/>
      <c r="K22" s="11"/>
      <c r="L22" s="20">
        <v>1</v>
      </c>
      <c r="M22" s="8"/>
    </row>
    <row r="23" spans="1:13" x14ac:dyDescent="0.45">
      <c r="A23" s="8" t="s">
        <v>63</v>
      </c>
      <c r="B23" s="11"/>
      <c r="C23" s="11"/>
      <c r="D23" s="11"/>
      <c r="E23" s="11"/>
      <c r="F23" s="11"/>
      <c r="G23" s="11"/>
      <c r="H23" s="11"/>
      <c r="I23" s="11"/>
      <c r="J23" s="11"/>
      <c r="K23" s="11"/>
      <c r="L23" s="20">
        <v>0</v>
      </c>
      <c r="M23" s="8"/>
    </row>
    <row r="24" spans="1:13" x14ac:dyDescent="0.45">
      <c r="A24" s="8" t="s">
        <v>64</v>
      </c>
      <c r="B24" s="11"/>
      <c r="C24" s="11"/>
      <c r="D24" s="11"/>
      <c r="E24" s="11"/>
      <c r="F24" s="11"/>
      <c r="G24" s="11"/>
      <c r="H24" s="11"/>
      <c r="I24" s="11"/>
      <c r="J24" s="11"/>
      <c r="K24" s="11"/>
      <c r="L24" s="20">
        <v>1</v>
      </c>
      <c r="M24" s="8"/>
    </row>
    <row r="25" spans="1:13" x14ac:dyDescent="0.45">
      <c r="A25" s="8" t="s">
        <v>65</v>
      </c>
      <c r="B25" s="11"/>
      <c r="C25" s="11"/>
      <c r="D25" s="11"/>
      <c r="E25" s="11"/>
      <c r="F25" s="11"/>
      <c r="G25" s="11"/>
      <c r="H25" s="11"/>
      <c r="I25" s="11"/>
      <c r="J25" s="11"/>
      <c r="K25" s="11"/>
      <c r="L25" s="20">
        <v>1</v>
      </c>
      <c r="M25" s="8"/>
    </row>
    <row r="26" spans="1:13" x14ac:dyDescent="0.45">
      <c r="A26" s="8" t="s">
        <v>66</v>
      </c>
      <c r="B26" s="11"/>
      <c r="C26" s="11"/>
      <c r="D26" s="11"/>
      <c r="E26" s="11"/>
      <c r="F26" s="11"/>
      <c r="G26" s="11"/>
      <c r="H26" s="11"/>
      <c r="I26" s="11"/>
      <c r="J26" s="11"/>
      <c r="K26" s="11"/>
      <c r="L26" s="20">
        <v>0</v>
      </c>
      <c r="M26" s="8"/>
    </row>
    <row r="27" spans="1:13" x14ac:dyDescent="0.45">
      <c r="A27" s="8" t="s">
        <v>67</v>
      </c>
      <c r="B27" s="11"/>
      <c r="C27" s="11"/>
      <c r="D27" s="11"/>
      <c r="E27" s="11"/>
      <c r="F27" s="11"/>
      <c r="G27" s="11"/>
      <c r="H27" s="11"/>
      <c r="I27" s="11"/>
      <c r="J27" s="11"/>
      <c r="K27" s="11"/>
      <c r="L27" s="20">
        <v>1</v>
      </c>
      <c r="M27" s="8"/>
    </row>
    <row r="28" spans="1:13" x14ac:dyDescent="0.45">
      <c r="A28" s="8" t="s">
        <v>68</v>
      </c>
      <c r="B28" s="11"/>
      <c r="C28" s="11"/>
      <c r="D28" s="11"/>
      <c r="E28" s="11"/>
      <c r="F28" s="11"/>
      <c r="G28" s="11"/>
      <c r="H28" s="11"/>
      <c r="I28" s="11"/>
      <c r="J28" s="11"/>
      <c r="K28" s="11"/>
      <c r="L28" s="20">
        <v>0</v>
      </c>
      <c r="M28" s="8"/>
    </row>
    <row r="29" spans="1:13" x14ac:dyDescent="0.45">
      <c r="A29" s="42" t="s">
        <v>69</v>
      </c>
      <c r="B29" s="43" t="str">
        <f>IF(SUM(B19:B28)=0,"-",SUM(B19:B28))</f>
        <v>-</v>
      </c>
      <c r="C29" s="43" t="str">
        <f>IF(SUM(C19:C28)=0,"-",SUM(C19:C28))</f>
        <v>-</v>
      </c>
      <c r="D29" s="43" t="str">
        <f>IF(SUM(D19:D28)=0,"-",SUM(D19:D28))</f>
        <v>-</v>
      </c>
      <c r="E29" s="43" t="str">
        <f>IF(SUM(E19:E28)=0,"-",SUM(E19:E28))</f>
        <v>-</v>
      </c>
      <c r="F29" s="43" t="str">
        <f t="shared" ref="F29:K29" si="0">IF(SUM(F19:F28)=0,"-",SUM(F19:F28))</f>
        <v>-</v>
      </c>
      <c r="G29" s="43" t="str">
        <f t="shared" si="0"/>
        <v>-</v>
      </c>
      <c r="H29" s="43" t="str">
        <f t="shared" si="0"/>
        <v>-</v>
      </c>
      <c r="I29" s="43" t="str">
        <f t="shared" si="0"/>
        <v>-</v>
      </c>
      <c r="J29" s="43" t="str">
        <f t="shared" si="0"/>
        <v>-</v>
      </c>
      <c r="K29" s="43" t="str">
        <f t="shared" si="0"/>
        <v>-</v>
      </c>
      <c r="L29" s="37">
        <f>IF(SUM(L19:L28)=0,"-",SUM(L19:L28))</f>
        <v>6</v>
      </c>
      <c r="M29" s="8"/>
    </row>
    <row r="30" spans="1:13" s="2" customFormat="1" x14ac:dyDescent="0.45">
      <c r="A30" s="7" t="s">
        <v>52</v>
      </c>
      <c r="B30" s="10"/>
      <c r="C30" s="10"/>
      <c r="D30" s="10"/>
      <c r="E30" s="51"/>
      <c r="F30" s="51"/>
      <c r="G30" s="51"/>
      <c r="H30" s="51"/>
      <c r="I30" s="51"/>
      <c r="J30" s="51"/>
      <c r="K30" s="51"/>
      <c r="L30" s="40"/>
      <c r="M30" s="7"/>
    </row>
    <row r="31" spans="1:13" x14ac:dyDescent="0.45">
      <c r="A31" s="8" t="s">
        <v>53</v>
      </c>
      <c r="B31" s="9"/>
      <c r="C31" s="9"/>
      <c r="D31" s="9"/>
      <c r="E31" s="49"/>
      <c r="F31" s="49"/>
      <c r="G31" s="49"/>
      <c r="H31" s="49"/>
      <c r="I31" s="49"/>
      <c r="J31" s="49"/>
      <c r="K31" s="49"/>
      <c r="L31" s="19">
        <v>6000</v>
      </c>
      <c r="M31" s="8" t="s">
        <v>54</v>
      </c>
    </row>
    <row r="32" spans="1:13" x14ac:dyDescent="0.45">
      <c r="A32" s="8" t="s">
        <v>55</v>
      </c>
      <c r="B32" s="9"/>
      <c r="C32" s="9"/>
      <c r="D32" s="9"/>
      <c r="E32" s="49"/>
      <c r="F32" s="49"/>
      <c r="G32" s="49"/>
      <c r="H32" s="49"/>
      <c r="I32" s="49"/>
      <c r="J32" s="49"/>
      <c r="K32" s="49"/>
      <c r="L32" s="19">
        <v>500</v>
      </c>
      <c r="M32" s="8"/>
    </row>
    <row r="33" spans="1:13" x14ac:dyDescent="0.45">
      <c r="A33" s="42" t="s">
        <v>56</v>
      </c>
      <c r="B33" s="44" t="str">
        <f>IF(SUM(B31:B32)=0,"-",SUM(B31:B32))</f>
        <v>-</v>
      </c>
      <c r="C33" s="44" t="str">
        <f t="shared" ref="C33" si="1">IF(SUM(C31:C32)=0,"-",SUM(C31:C32))</f>
        <v>-</v>
      </c>
      <c r="D33" s="44" t="str">
        <f>IF(SUM(D31:D32)=0,"-",SUM(D31:D32))</f>
        <v>-</v>
      </c>
      <c r="E33" s="44" t="str">
        <f t="shared" ref="E33:K33" si="2">IF(SUM(E31:E32)=0,"-",SUM(E31:E32))</f>
        <v>-</v>
      </c>
      <c r="F33" s="44" t="str">
        <f t="shared" si="2"/>
        <v>-</v>
      </c>
      <c r="G33" s="44" t="str">
        <f t="shared" si="2"/>
        <v>-</v>
      </c>
      <c r="H33" s="44" t="str">
        <f t="shared" si="2"/>
        <v>-</v>
      </c>
      <c r="I33" s="44" t="str">
        <f t="shared" si="2"/>
        <v>-</v>
      </c>
      <c r="J33" s="44" t="str">
        <f t="shared" si="2"/>
        <v>-</v>
      </c>
      <c r="K33" s="44" t="str">
        <f t="shared" si="2"/>
        <v>-</v>
      </c>
      <c r="L33" s="36">
        <f>IF(SUM(L31:L32)=0,"-",SUM(L31:L32))</f>
        <v>6500</v>
      </c>
      <c r="M33" s="8"/>
    </row>
    <row r="35" spans="1:13" s="2" customFormat="1" x14ac:dyDescent="0.45">
      <c r="A35" s="7" t="s">
        <v>70</v>
      </c>
      <c r="B35" s="43" t="str">
        <f>IFERROR(B29/B33,"-")</f>
        <v>-</v>
      </c>
      <c r="C35" s="43" t="str">
        <f t="shared" ref="C35:K35" si="3">IFERROR(C29/C33,"-")</f>
        <v>-</v>
      </c>
      <c r="D35" s="43" t="str">
        <f t="shared" si="3"/>
        <v>-</v>
      </c>
      <c r="E35" s="43" t="str">
        <f t="shared" si="3"/>
        <v>-</v>
      </c>
      <c r="F35" s="43" t="str">
        <f t="shared" si="3"/>
        <v>-</v>
      </c>
      <c r="G35" s="43" t="str">
        <f t="shared" si="3"/>
        <v>-</v>
      </c>
      <c r="H35" s="43" t="str">
        <f t="shared" si="3"/>
        <v>-</v>
      </c>
      <c r="I35" s="43" t="str">
        <f t="shared" si="3"/>
        <v>-</v>
      </c>
      <c r="J35" s="43" t="str">
        <f t="shared" si="3"/>
        <v>-</v>
      </c>
      <c r="K35" s="43" t="str">
        <f t="shared" si="3"/>
        <v>-</v>
      </c>
      <c r="L35" s="33">
        <f>IFERROR(L29/L33,"-")</f>
        <v>9.2307692307692305E-4</v>
      </c>
      <c r="M35" s="21"/>
    </row>
    <row r="36" spans="1:13" s="2" customFormat="1" x14ac:dyDescent="0.45">
      <c r="A36" s="7" t="s">
        <v>59</v>
      </c>
      <c r="B36" s="45" t="str">
        <f t="shared" ref="B36:K36" si="4">IFERROR(IF(OR(B12="No",B12="",B17="",B17="Fail"),"-",COUNTIFS($B12:$K12,B$12,$B17:$K17,B$17,$B35:$K35,"&gt;"&amp;B$35)+1),"-")</f>
        <v>-</v>
      </c>
      <c r="C36" s="45" t="str">
        <f t="shared" si="4"/>
        <v>-</v>
      </c>
      <c r="D36" s="45" t="str">
        <f t="shared" si="4"/>
        <v>-</v>
      </c>
      <c r="E36" s="45" t="str">
        <f t="shared" si="4"/>
        <v>-</v>
      </c>
      <c r="F36" s="45" t="str">
        <f t="shared" si="4"/>
        <v>-</v>
      </c>
      <c r="G36" s="45" t="str">
        <f t="shared" si="4"/>
        <v>-</v>
      </c>
      <c r="H36" s="45" t="str">
        <f t="shared" si="4"/>
        <v>-</v>
      </c>
      <c r="I36" s="45" t="str">
        <f t="shared" si="4"/>
        <v>-</v>
      </c>
      <c r="J36" s="45" t="str">
        <f t="shared" si="4"/>
        <v>-</v>
      </c>
      <c r="K36" s="45" t="str">
        <f t="shared" si="4"/>
        <v>-</v>
      </c>
      <c r="L36" s="37">
        <f>IFERROR(IF(OR(L12="No",L12="",L17="",L17="Fail"),"-",COUNTIFS($L12,L$12,$L17,L$17,$L35,"&gt;"&amp;L$35)+1),"-")</f>
        <v>1</v>
      </c>
      <c r="M36" s="21"/>
    </row>
    <row r="37" spans="1:13" s="2" customFormat="1" ht="114" x14ac:dyDescent="0.45">
      <c r="A37" s="53" t="s">
        <v>57</v>
      </c>
      <c r="B37" s="41"/>
      <c r="C37" s="41"/>
      <c r="D37" s="41"/>
      <c r="E37" s="50"/>
      <c r="F37" s="50"/>
      <c r="G37" s="50"/>
      <c r="H37" s="50"/>
      <c r="I37" s="50"/>
      <c r="J37" s="50"/>
      <c r="K37" s="50"/>
      <c r="L37" s="36" t="s">
        <v>58</v>
      </c>
      <c r="M37" s="28" t="s">
        <v>83</v>
      </c>
    </row>
    <row r="38" spans="1:13" ht="28.5" x14ac:dyDescent="0.45">
      <c r="A38" s="54" t="s">
        <v>85</v>
      </c>
      <c r="B38" s="11"/>
      <c r="C38" s="11"/>
      <c r="D38" s="11"/>
      <c r="E38" s="11"/>
      <c r="F38" s="11"/>
      <c r="G38" s="11"/>
      <c r="H38" s="11"/>
      <c r="I38" s="11"/>
      <c r="J38" s="11"/>
      <c r="K38" s="11"/>
      <c r="L38" s="37"/>
      <c r="M38" s="8" t="s">
        <v>81</v>
      </c>
    </row>
  </sheetData>
  <mergeCells count="3">
    <mergeCell ref="B3:F3"/>
    <mergeCell ref="B4:F4"/>
    <mergeCell ref="B5:F5"/>
  </mergeCells>
  <phoneticPr fontId="3" type="noConversion"/>
  <dataValidations count="7">
    <dataValidation type="list" allowBlank="1" showInputMessage="1" showErrorMessage="1" sqref="L37" xr:uid="{BCB17291-DA18-4673-9C1F-58CDC787F363}">
      <formula1>"Low,Medium,High"</formula1>
    </dataValidation>
    <dataValidation type="list" allowBlank="1" showInputMessage="1" showErrorMessage="1" sqref="B37:K37" xr:uid="{E8FA6613-B9EA-4F80-B138-D95CB84A06E0}">
      <formula1>"Low,Medium,High,Extreme"</formula1>
    </dataValidation>
    <dataValidation type="list" allowBlank="1" showInputMessage="1" showErrorMessage="1" sqref="B19:L28" xr:uid="{3A4548A8-4DDB-4FFA-B8F4-473810D18667}">
      <formula1>"0,1"</formula1>
    </dataValidation>
    <dataValidation type="list" allowBlank="1" showInputMessage="1" showErrorMessage="1" sqref="L14:L16" xr:uid="{8AC395E0-D055-459A-8DA8-CB32DC4EE08D}">
      <formula1>"Pass, Fail"</formula1>
    </dataValidation>
    <dataValidation type="list" allowBlank="1" showInputMessage="1" showErrorMessage="1" sqref="B14:K16" xr:uid="{81BF9127-5200-43B6-9C17-BB87526D1E31}">
      <formula1>"Pass, Fail,N/A"</formula1>
    </dataValidation>
    <dataValidation type="list" allowBlank="1" showInputMessage="1" showErrorMessage="1" sqref="L9:L11" xr:uid="{3BD4EC64-C232-473C-A180-02CE136FC1B4}">
      <formula1>"Yes, No"</formula1>
    </dataValidation>
    <dataValidation type="list" allowBlank="1" showInputMessage="1" showErrorMessage="1" sqref="B9:K11" xr:uid="{2AF0F7ED-29F9-4306-9229-57E85F71196D}">
      <formula1>"Yes, No,N/A"</formula1>
    </dataValidation>
  </dataValidations>
  <pageMargins left="0.7" right="0.7" top="0.75" bottom="0.75" header="0.3" footer="0.3"/>
  <pageSetup paperSize="9" orientation="portrait" r:id="rId1"/>
  <headerFooter>
    <oddFooter>&amp;L_x000D_&amp;1#&amp;"Calibri"&amp;11&amp;K000000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306E-6FA8-4272-A7A8-7EFBBC0527F5}">
  <dimension ref="A1:M37"/>
  <sheetViews>
    <sheetView showGridLines="0" zoomScale="84" zoomScaleNormal="84" workbookViewId="0">
      <selection activeCell="D41" sqref="D41"/>
    </sheetView>
  </sheetViews>
  <sheetFormatPr defaultColWidth="9" defaultRowHeight="14.25" x14ac:dyDescent="0.45"/>
  <cols>
    <col min="1" max="1" width="47.3984375" style="4" customWidth="1"/>
    <col min="2" max="11" width="13.59765625" style="1" customWidth="1"/>
    <col min="12" max="12" width="18.73046875" style="4" customWidth="1"/>
    <col min="13" max="13" width="95.3984375" style="4" customWidth="1"/>
    <col min="14" max="16384" width="9" style="4"/>
  </cols>
  <sheetData>
    <row r="1" spans="1:13" ht="18" x14ac:dyDescent="0.45">
      <c r="A1" s="5" t="s">
        <v>71</v>
      </c>
    </row>
    <row r="2" spans="1:13" s="6" customFormat="1" ht="18" x14ac:dyDescent="0.45">
      <c r="A2" s="18"/>
      <c r="B2" s="18"/>
      <c r="C2" s="18"/>
      <c r="D2" s="18"/>
      <c r="E2" s="18"/>
      <c r="F2" s="18"/>
      <c r="G2" s="18"/>
      <c r="H2" s="18"/>
      <c r="I2" s="18"/>
      <c r="J2" s="18"/>
      <c r="K2" s="18"/>
      <c r="L2" s="18"/>
      <c r="M2" s="18"/>
    </row>
    <row r="3" spans="1:13" s="15" customFormat="1" ht="15.75" x14ac:dyDescent="0.45">
      <c r="A3" s="17" t="s">
        <v>25</v>
      </c>
      <c r="B3" s="79"/>
      <c r="C3" s="80"/>
      <c r="D3" s="80"/>
      <c r="E3" s="80"/>
      <c r="F3" s="81"/>
      <c r="G3" s="16"/>
      <c r="H3" s="16"/>
      <c r="I3" s="16"/>
      <c r="J3" s="16"/>
      <c r="K3" s="16"/>
      <c r="L3" s="16"/>
      <c r="M3" s="16"/>
    </row>
    <row r="4" spans="1:13" s="15" customFormat="1" ht="15.75" x14ac:dyDescent="0.45">
      <c r="A4" s="17" t="s">
        <v>26</v>
      </c>
      <c r="B4" s="79"/>
      <c r="C4" s="80"/>
      <c r="D4" s="80"/>
      <c r="E4" s="80"/>
      <c r="F4" s="81"/>
      <c r="G4" s="16"/>
      <c r="H4" s="16"/>
      <c r="I4" s="16"/>
      <c r="J4" s="16"/>
      <c r="K4" s="16"/>
      <c r="L4" s="16"/>
      <c r="M4" s="16"/>
    </row>
    <row r="5" spans="1:13" s="15" customFormat="1" ht="15.75" x14ac:dyDescent="0.45">
      <c r="A5" s="17" t="s">
        <v>27</v>
      </c>
      <c r="B5" s="79"/>
      <c r="C5" s="80"/>
      <c r="D5" s="80"/>
      <c r="E5" s="80"/>
      <c r="F5" s="81"/>
      <c r="G5" s="16"/>
      <c r="H5" s="16"/>
      <c r="I5" s="16"/>
      <c r="J5" s="16"/>
      <c r="K5" s="16"/>
      <c r="L5" s="16"/>
      <c r="M5" s="16"/>
    </row>
    <row r="6" spans="1:13" ht="18" x14ac:dyDescent="0.45">
      <c r="A6" s="3"/>
    </row>
    <row r="7" spans="1:13" ht="18" x14ac:dyDescent="0.45">
      <c r="A7" s="3"/>
      <c r="B7" s="14" t="s">
        <v>28</v>
      </c>
      <c r="C7" s="14" t="s">
        <v>29</v>
      </c>
      <c r="D7" s="14" t="s">
        <v>30</v>
      </c>
      <c r="E7" s="14" t="s">
        <v>31</v>
      </c>
      <c r="F7" s="14" t="s">
        <v>32</v>
      </c>
      <c r="G7" s="14" t="s">
        <v>33</v>
      </c>
      <c r="H7" s="14" t="s">
        <v>34</v>
      </c>
      <c r="I7" s="14" t="s">
        <v>35</v>
      </c>
      <c r="J7" s="14" t="s">
        <v>36</v>
      </c>
      <c r="K7" s="14" t="s">
        <v>37</v>
      </c>
      <c r="L7" s="31" t="s">
        <v>72</v>
      </c>
      <c r="M7" s="14" t="s">
        <v>39</v>
      </c>
    </row>
    <row r="8" spans="1:13" x14ac:dyDescent="0.45">
      <c r="A8" s="7" t="s">
        <v>40</v>
      </c>
      <c r="B8" s="13"/>
      <c r="C8" s="13"/>
      <c r="D8" s="13"/>
      <c r="E8" s="13"/>
      <c r="F8" s="13"/>
      <c r="G8" s="13"/>
      <c r="H8" s="13"/>
      <c r="I8" s="13"/>
      <c r="J8" s="13"/>
      <c r="K8" s="13"/>
      <c r="L8" s="38"/>
      <c r="M8" s="12"/>
    </row>
    <row r="9" spans="1:13" x14ac:dyDescent="0.45">
      <c r="A9" s="8" t="s">
        <v>41</v>
      </c>
      <c r="B9" s="11"/>
      <c r="C9" s="11"/>
      <c r="D9" s="11"/>
      <c r="E9" s="11"/>
      <c r="F9" s="11"/>
      <c r="G9" s="11"/>
      <c r="H9" s="11"/>
      <c r="I9" s="11"/>
      <c r="J9" s="11"/>
      <c r="K9" s="11"/>
      <c r="L9" s="20" t="s">
        <v>42</v>
      </c>
      <c r="M9" s="8"/>
    </row>
    <row r="10" spans="1:13" x14ac:dyDescent="0.45">
      <c r="A10" s="8" t="s">
        <v>43</v>
      </c>
      <c r="B10" s="11"/>
      <c r="C10" s="11"/>
      <c r="D10" s="11"/>
      <c r="E10" s="11"/>
      <c r="F10" s="11"/>
      <c r="G10" s="11"/>
      <c r="H10" s="11"/>
      <c r="I10" s="11"/>
      <c r="J10" s="11"/>
      <c r="K10" s="11"/>
      <c r="L10" s="20" t="s">
        <v>42</v>
      </c>
      <c r="M10" s="8"/>
    </row>
    <row r="11" spans="1:13" x14ac:dyDescent="0.45">
      <c r="A11" s="8" t="s">
        <v>44</v>
      </c>
      <c r="B11" s="11"/>
      <c r="C11" s="11"/>
      <c r="D11" s="11"/>
      <c r="E11" s="11"/>
      <c r="F11" s="11"/>
      <c r="G11" s="11"/>
      <c r="H11" s="11"/>
      <c r="I11" s="11"/>
      <c r="J11" s="11"/>
      <c r="K11" s="11"/>
      <c r="L11" s="20" t="s">
        <v>42</v>
      </c>
      <c r="M11" s="8"/>
    </row>
    <row r="12" spans="1:13" ht="30" customHeight="1" x14ac:dyDescent="0.45">
      <c r="A12" s="42" t="s">
        <v>45</v>
      </c>
      <c r="B12" s="43" t="str" cm="1">
        <f t="array" ref="B12">_xlfn.IFS(AND(B9:B11="Yes"),"Yes",OR(B9:B11="No")*AND(B9:B11&gt;0),"No",OR(B9:B11="Yes")*OR(B9:B11="N/A")*AND(B9:B11&gt;0),"Yes", 1,"")</f>
        <v/>
      </c>
      <c r="C12" s="43" t="str" cm="1">
        <f t="array" ref="C12">_xlfn.IFS(AND(C9:C11="Yes"),"Yes",OR(C9:C11="No")*AND(C9:C11&gt;0),"No",OR(C9:C11="Yes")*OR(C9:C11="N/A")*AND(C9:C11&gt;0),"Yes", 1,"")</f>
        <v/>
      </c>
      <c r="D12" s="43" t="str" cm="1">
        <f t="array" ref="D12">_xlfn.IFS(AND(D9:D11="Yes"),"Yes",OR(D9:D11="No")*AND(D9:D11&gt;0),"No",OR(D9:D11="Yes")*OR(D9:D11="N/A")*AND(D9:D11&gt;0),"Yes", 1,"")</f>
        <v/>
      </c>
      <c r="E12" s="43" t="str" cm="1">
        <f t="array" ref="E12">_xlfn.IFS(AND(E9:E11="Yes"),"Yes",OR(E9:E11="No")*AND(E9:E11&gt;0),"No",OR(E9:E11="Yes")*OR(E9:E11="N/A")*AND(E9:E11&gt;0),"Yes", 1,"")</f>
        <v/>
      </c>
      <c r="F12" s="43" t="str" cm="1">
        <f t="array" ref="F12">_xlfn.IFS(AND(F9:F11="Yes"),"Yes",OR(F9:F11="No")*AND(F9:F11&gt;0),"No",OR(F9:F11="Yes")*OR(F9:F11="N/A")*AND(F9:F11&gt;0),"Yes", 1,"")</f>
        <v/>
      </c>
      <c r="G12" s="43" t="str" cm="1">
        <f t="array" ref="G12">_xlfn.IFS(AND(G9:G11="Yes"),"Yes",OR(G9:G11="No")*AND(G9:G11&gt;0),"No",OR(G9:G11="Yes")*OR(G9:G11="N/A")*AND(G9:G11&gt;0),"Yes", 1,"")</f>
        <v/>
      </c>
      <c r="H12" s="43" t="str" cm="1">
        <f t="array" ref="H12">_xlfn.IFS(AND(H9:H11="Yes"),"Yes",OR(H9:H11="No")*AND(H9:H11&gt;0),"No",OR(H9:H11="Yes")*OR(H9:H11="N/A")*AND(H9:H11&gt;0),"Yes", 1,"")</f>
        <v/>
      </c>
      <c r="I12" s="43" t="str" cm="1">
        <f t="array" ref="I12">_xlfn.IFS(AND(I9:I11="Yes"),"Yes",OR(I9:I11="No")*AND(I9:I11&gt;0),"No",OR(I9:I11="Yes")*OR(I9:I11="N/A")*AND(I9:I11&gt;0),"Yes", 1,"")</f>
        <v/>
      </c>
      <c r="J12" s="43" t="str" cm="1">
        <f t="array" ref="J12">_xlfn.IFS(AND(J9:J11="Yes"),"Yes",OR(J9:J11="No")*AND(J9:J11&gt;0),"No",OR(J9:J11="Yes")*OR(J9:J11="N/A")*AND(J9:J11&gt;0),"Yes", 1,"")</f>
        <v/>
      </c>
      <c r="K12" s="43" t="str" cm="1">
        <f t="array" ref="K12">_xlfn.IFS(AND(K9:K11="Yes"),"Yes",OR(K9:K11="No")*AND(K9:K11&gt;0),"No",OR(K9:K11="Yes")*OR(K9:K11="N/A")*AND(K9:K11&gt;0),"Yes", 1,"")</f>
        <v/>
      </c>
      <c r="L12" s="37" t="str" cm="1">
        <f t="array" ref="L12">_xlfn.IFS(AND(L9:L11="Yes"),"Yes", OR(L9:L11="No")*AND(L9:L11&gt;0),"No",1,"")</f>
        <v>Yes</v>
      </c>
      <c r="M12" s="72" t="s">
        <v>90</v>
      </c>
    </row>
    <row r="13" spans="1:13" s="2" customFormat="1" x14ac:dyDescent="0.45">
      <c r="A13" s="7" t="s">
        <v>46</v>
      </c>
      <c r="B13" s="10"/>
      <c r="C13" s="10"/>
      <c r="D13" s="10"/>
      <c r="E13" s="10"/>
      <c r="F13" s="10"/>
      <c r="G13" s="10"/>
      <c r="H13" s="10"/>
      <c r="I13" s="10"/>
      <c r="J13" s="10"/>
      <c r="K13" s="10"/>
      <c r="L13" s="34"/>
      <c r="M13" s="7"/>
    </row>
    <row r="14" spans="1:13" x14ac:dyDescent="0.45">
      <c r="A14" s="8" t="s">
        <v>47</v>
      </c>
      <c r="B14" s="11"/>
      <c r="C14" s="11"/>
      <c r="D14" s="11"/>
      <c r="E14" s="11"/>
      <c r="F14" s="11"/>
      <c r="G14" s="11"/>
      <c r="H14" s="11"/>
      <c r="I14" s="11"/>
      <c r="J14" s="11"/>
      <c r="K14" s="11"/>
      <c r="L14" s="20" t="s">
        <v>48</v>
      </c>
      <c r="M14" s="8"/>
    </row>
    <row r="15" spans="1:13" x14ac:dyDescent="0.45">
      <c r="A15" s="8" t="s">
        <v>49</v>
      </c>
      <c r="B15" s="11"/>
      <c r="C15" s="11"/>
      <c r="D15" s="11"/>
      <c r="E15" s="11"/>
      <c r="F15" s="11"/>
      <c r="G15" s="11"/>
      <c r="H15" s="11"/>
      <c r="I15" s="11"/>
      <c r="J15" s="11"/>
      <c r="K15" s="11"/>
      <c r="L15" s="20" t="s">
        <v>48</v>
      </c>
      <c r="M15" s="8"/>
    </row>
    <row r="16" spans="1:13" x14ac:dyDescent="0.45">
      <c r="A16" s="8" t="s">
        <v>50</v>
      </c>
      <c r="B16" s="11"/>
      <c r="C16" s="11"/>
      <c r="D16" s="11"/>
      <c r="E16" s="11"/>
      <c r="F16" s="11"/>
      <c r="G16" s="11"/>
      <c r="H16" s="11"/>
      <c r="I16" s="11"/>
      <c r="J16" s="11"/>
      <c r="K16" s="11"/>
      <c r="L16" s="20" t="s">
        <v>48</v>
      </c>
      <c r="M16" s="8"/>
    </row>
    <row r="17" spans="1:13" ht="28.5" x14ac:dyDescent="0.45">
      <c r="A17" s="42" t="s">
        <v>51</v>
      </c>
      <c r="B17" s="43" t="str" cm="1">
        <f t="array" ref="B17">_xlfn.IFS(AND(B14:B16="Pass"),"Pass", OR(B14:B16="Fail")*AND(B14:B16&gt;0),"Fail",OR(B14:B16="Pass")*OR(B14:B16="N/A")*AND(B14:B16&gt;0),"Pass",1,"")</f>
        <v/>
      </c>
      <c r="C17" s="43" t="str" cm="1">
        <f t="array" ref="C17">_xlfn.IFS(AND(C14:C16="Pass"),"Pass", OR(C14:C16="Fail")*AND(C14:C16&gt;0),"Fail",OR(C14:C16="Pass")*OR(C14:C16="N/A")*AND(C14:C16&gt;0),"Pass",1,"")</f>
        <v/>
      </c>
      <c r="D17" s="43" t="str" cm="1">
        <f t="array" ref="D17">_xlfn.IFS(AND(D14:D16="Pass"),"Pass", OR(D14:D16="Fail")*AND(D14:D16&gt;0),"Fail",OR(D14:D16="Pass")*OR(D14:D16="N/A")*AND(D14:D16&gt;0),"Pass",1,"")</f>
        <v/>
      </c>
      <c r="E17" s="43" t="str" cm="1">
        <f t="array" ref="E17">_xlfn.IFS(AND(E14:E16="Pass"),"Pass", OR(E14:E16="Fail")*AND(E14:E16&gt;0),"Fail",OR(E14:E16="Pass")*OR(E14:E16="N/A")*AND(E14:E16&gt;0),"Pass",1,"")</f>
        <v/>
      </c>
      <c r="F17" s="43" t="str" cm="1">
        <f t="array" ref="F17">_xlfn.IFS(AND(F14:F16="Pass"),"Pass", OR(F14:F16="Fail")*AND(F14:F16&gt;0),"Fail",OR(F14:F16="Pass")*OR(F14:F16="N/A")*AND(F14:F16&gt;0),"Pass",1,"")</f>
        <v/>
      </c>
      <c r="G17" s="43" t="str" cm="1">
        <f t="array" ref="G17">_xlfn.IFS(AND(G14:G16="Pass"),"Pass", OR(G14:G16="Fail")*AND(G14:G16&gt;0),"Fail",OR(G14:G16="Pass")*OR(G14:G16="N/A")*AND(G14:G16&gt;0),"Pass",1,"")</f>
        <v/>
      </c>
      <c r="H17" s="43" t="str" cm="1">
        <f t="array" ref="H17">_xlfn.IFS(AND(H14:H16="Pass"),"Pass", OR(H14:H16="Fail")*AND(H14:H16&gt;0),"Fail",OR(H14:H16="Pass")*OR(H14:H16="N/A")*AND(H14:H16&gt;0),"Pass",1,"")</f>
        <v/>
      </c>
      <c r="I17" s="43" t="str" cm="1">
        <f t="array" ref="I17">_xlfn.IFS(AND(I14:I16="Pass"),"Pass", OR(I14:I16="Fail")*AND(I14:I16&gt;0),"Fail",OR(I14:I16="Pass")*OR(I14:I16="N/A")*AND(I14:I16&gt;0),"Pass",1,"")</f>
        <v/>
      </c>
      <c r="J17" s="43" t="str" cm="1">
        <f t="array" ref="J17">_xlfn.IFS(AND(J14:J16="Pass"),"Pass", OR(J14:J16="Fail")*AND(J14:J16&gt;0),"Fail",OR(J14:J16="Pass")*OR(J14:J16="N/A")*AND(J14:J16&gt;0),"Pass",1,"")</f>
        <v/>
      </c>
      <c r="K17" s="43" t="str" cm="1">
        <f t="array" ref="K17">_xlfn.IFS(AND(K14:K16="Pass"),"Pass", OR(K14:K16="Fail")*AND(K14:K16&gt;0),"Fail",OR(K14:K16="Pass")*OR(K14:K16="N/A")*AND(K14:K16&gt;0),"Pass",1,"")</f>
        <v/>
      </c>
      <c r="L17" s="37" t="str" cm="1">
        <f t="array" ref="L17">_xlfn.IFS(AND(L14:L16="Pass"),"Pass", OR(L14:L16="Fail")*AND(L14:L16&gt;0),"Fail",1,"")</f>
        <v>Pass</v>
      </c>
      <c r="M17" s="72" t="s">
        <v>92</v>
      </c>
    </row>
    <row r="18" spans="1:13" s="2" customFormat="1" ht="28.5" x14ac:dyDescent="0.45">
      <c r="A18" s="7" t="s">
        <v>61</v>
      </c>
      <c r="B18" s="10"/>
      <c r="C18" s="10"/>
      <c r="D18" s="10"/>
      <c r="E18" s="10"/>
      <c r="F18" s="10"/>
      <c r="G18" s="10"/>
      <c r="H18" s="10"/>
      <c r="I18" s="10"/>
      <c r="J18" s="10"/>
      <c r="K18" s="10"/>
      <c r="L18" s="34"/>
      <c r="M18" s="22" t="s">
        <v>73</v>
      </c>
    </row>
    <row r="19" spans="1:13" x14ac:dyDescent="0.45">
      <c r="A19" s="8" t="s">
        <v>47</v>
      </c>
      <c r="B19" s="11"/>
      <c r="C19" s="11"/>
      <c r="D19" s="11"/>
      <c r="E19" s="11"/>
      <c r="F19" s="11"/>
      <c r="G19" s="11"/>
      <c r="H19" s="11"/>
      <c r="I19" s="11"/>
      <c r="J19" s="11"/>
      <c r="K19" s="11"/>
      <c r="L19" s="20">
        <v>5</v>
      </c>
      <c r="M19" s="8"/>
    </row>
    <row r="20" spans="1:13" x14ac:dyDescent="0.45">
      <c r="A20" s="8" t="s">
        <v>49</v>
      </c>
      <c r="B20" s="11"/>
      <c r="C20" s="11"/>
      <c r="D20" s="11"/>
      <c r="E20" s="11"/>
      <c r="F20" s="11"/>
      <c r="G20" s="11"/>
      <c r="H20" s="11"/>
      <c r="I20" s="11"/>
      <c r="J20" s="11"/>
      <c r="K20" s="11"/>
      <c r="L20" s="20">
        <v>1</v>
      </c>
      <c r="M20" s="8"/>
    </row>
    <row r="21" spans="1:13" x14ac:dyDescent="0.45">
      <c r="A21" s="8" t="s">
        <v>50</v>
      </c>
      <c r="B21" s="11"/>
      <c r="C21" s="11"/>
      <c r="D21" s="11"/>
      <c r="E21" s="11"/>
      <c r="F21" s="11"/>
      <c r="G21" s="11"/>
      <c r="H21" s="11"/>
      <c r="I21" s="11"/>
      <c r="J21" s="11"/>
      <c r="K21" s="11"/>
      <c r="L21" s="20">
        <v>0</v>
      </c>
      <c r="M21" s="8"/>
    </row>
    <row r="22" spans="1:13" x14ac:dyDescent="0.45">
      <c r="A22" s="8" t="s">
        <v>62</v>
      </c>
      <c r="B22" s="11"/>
      <c r="C22" s="11"/>
      <c r="D22" s="11"/>
      <c r="E22" s="11"/>
      <c r="F22" s="11"/>
      <c r="G22" s="11"/>
      <c r="H22" s="11"/>
      <c r="I22" s="11"/>
      <c r="J22" s="11"/>
      <c r="K22" s="11"/>
      <c r="L22" s="20">
        <v>3</v>
      </c>
      <c r="M22" s="8"/>
    </row>
    <row r="23" spans="1:13" x14ac:dyDescent="0.45">
      <c r="A23" s="8" t="s">
        <v>63</v>
      </c>
      <c r="B23" s="11"/>
      <c r="C23" s="11"/>
      <c r="D23" s="11"/>
      <c r="E23" s="11"/>
      <c r="F23" s="11"/>
      <c r="G23" s="11"/>
      <c r="H23" s="11"/>
      <c r="I23" s="11"/>
      <c r="J23" s="11"/>
      <c r="K23" s="11"/>
      <c r="L23" s="20">
        <v>4</v>
      </c>
      <c r="M23" s="8"/>
    </row>
    <row r="24" spans="1:13" x14ac:dyDescent="0.45">
      <c r="A24" s="8" t="s">
        <v>64</v>
      </c>
      <c r="B24" s="11"/>
      <c r="C24" s="11"/>
      <c r="D24" s="11"/>
      <c r="E24" s="11"/>
      <c r="F24" s="11"/>
      <c r="G24" s="11"/>
      <c r="H24" s="11"/>
      <c r="I24" s="11"/>
      <c r="J24" s="11"/>
      <c r="K24" s="11"/>
      <c r="L24" s="20">
        <v>3</v>
      </c>
      <c r="M24" s="8"/>
    </row>
    <row r="25" spans="1:13" x14ac:dyDescent="0.45">
      <c r="A25" s="8" t="s">
        <v>65</v>
      </c>
      <c r="B25" s="11"/>
      <c r="C25" s="11"/>
      <c r="D25" s="11"/>
      <c r="E25" s="11"/>
      <c r="F25" s="11"/>
      <c r="G25" s="11"/>
      <c r="H25" s="11"/>
      <c r="I25" s="11"/>
      <c r="J25" s="11"/>
      <c r="K25" s="11"/>
      <c r="L25" s="20">
        <v>3</v>
      </c>
      <c r="M25" s="8"/>
    </row>
    <row r="26" spans="1:13" x14ac:dyDescent="0.45">
      <c r="A26" s="8" t="s">
        <v>66</v>
      </c>
      <c r="B26" s="11"/>
      <c r="C26" s="11"/>
      <c r="D26" s="11"/>
      <c r="E26" s="11"/>
      <c r="F26" s="11"/>
      <c r="G26" s="11"/>
      <c r="H26" s="11"/>
      <c r="I26" s="11"/>
      <c r="J26" s="11"/>
      <c r="K26" s="11"/>
      <c r="L26" s="20">
        <v>4</v>
      </c>
      <c r="M26" s="8"/>
    </row>
    <row r="27" spans="1:13" x14ac:dyDescent="0.45">
      <c r="A27" s="8" t="s">
        <v>67</v>
      </c>
      <c r="B27" s="11"/>
      <c r="C27" s="11"/>
      <c r="D27" s="11"/>
      <c r="E27" s="11"/>
      <c r="F27" s="11"/>
      <c r="G27" s="11"/>
      <c r="H27" s="11"/>
      <c r="I27" s="11"/>
      <c r="J27" s="11"/>
      <c r="K27" s="11"/>
      <c r="L27" s="20">
        <v>2</v>
      </c>
      <c r="M27" s="8"/>
    </row>
    <row r="28" spans="1:13" x14ac:dyDescent="0.45">
      <c r="A28" s="8" t="s">
        <v>68</v>
      </c>
      <c r="B28" s="11"/>
      <c r="C28" s="11"/>
      <c r="D28" s="11"/>
      <c r="E28" s="11"/>
      <c r="F28" s="11"/>
      <c r="G28" s="11"/>
      <c r="H28" s="11"/>
      <c r="I28" s="11"/>
      <c r="J28" s="11"/>
      <c r="K28" s="11"/>
      <c r="L28" s="20">
        <v>5</v>
      </c>
      <c r="M28" s="8"/>
    </row>
    <row r="29" spans="1:13" x14ac:dyDescent="0.45">
      <c r="A29" s="42" t="s">
        <v>69</v>
      </c>
      <c r="B29" s="43" t="str">
        <f>IF(SUM(B19:B28)=0,"-",SUM(B19:B28))</f>
        <v>-</v>
      </c>
      <c r="C29" s="43" t="str">
        <f>IF(SUM(C19:C28)=0,"-",SUM(C19:C28))</f>
        <v>-</v>
      </c>
      <c r="D29" s="43" t="str">
        <f>IF(SUM(D19:D28)=0,"-",SUM(D19:D28))</f>
        <v>-</v>
      </c>
      <c r="E29" s="43" t="str">
        <f t="shared" ref="E29:K29" si="0">IF(SUM(E19:E28)=0,"-",SUM(E19:E28))</f>
        <v>-</v>
      </c>
      <c r="F29" s="43" t="str">
        <f>IF(SUM(F19:F28)=0,"-",SUM(F19:F28))</f>
        <v>-</v>
      </c>
      <c r="G29" s="43" t="str">
        <f>IF(SUM(G19:G28)=0,"-",SUM(G19:G28))</f>
        <v>-</v>
      </c>
      <c r="H29" s="43" t="str">
        <f t="shared" si="0"/>
        <v>-</v>
      </c>
      <c r="I29" s="43" t="str">
        <f t="shared" si="0"/>
        <v>-</v>
      </c>
      <c r="J29" s="43" t="str">
        <f t="shared" si="0"/>
        <v>-</v>
      </c>
      <c r="K29" s="43" t="str">
        <f t="shared" si="0"/>
        <v>-</v>
      </c>
      <c r="L29" s="37">
        <f t="shared" ref="L29" si="1">IF(SUM(L19:L20)=0,"-",SUM(L19:L28))</f>
        <v>30</v>
      </c>
      <c r="M29" s="8"/>
    </row>
    <row r="30" spans="1:13" s="2" customFormat="1" x14ac:dyDescent="0.45">
      <c r="A30" s="7" t="s">
        <v>52</v>
      </c>
      <c r="B30" s="10"/>
      <c r="C30" s="10"/>
      <c r="D30" s="10"/>
      <c r="E30" s="51"/>
      <c r="F30" s="51"/>
      <c r="G30" s="51"/>
      <c r="H30" s="51"/>
      <c r="I30" s="51"/>
      <c r="J30" s="51"/>
      <c r="K30" s="51"/>
      <c r="L30" s="40"/>
      <c r="M30" s="7"/>
    </row>
    <row r="31" spans="1:13" x14ac:dyDescent="0.45">
      <c r="A31" s="8" t="s">
        <v>53</v>
      </c>
      <c r="B31" s="9"/>
      <c r="C31" s="9"/>
      <c r="D31" s="9"/>
      <c r="E31" s="49"/>
      <c r="F31" s="49"/>
      <c r="G31" s="49"/>
      <c r="H31" s="49"/>
      <c r="I31" s="49"/>
      <c r="J31" s="49"/>
      <c r="K31" s="49"/>
      <c r="L31" s="19">
        <v>8000</v>
      </c>
      <c r="M31" s="8" t="s">
        <v>54</v>
      </c>
    </row>
    <row r="32" spans="1:13" x14ac:dyDescent="0.45">
      <c r="A32" s="8" t="s">
        <v>55</v>
      </c>
      <c r="B32" s="9"/>
      <c r="C32" s="9"/>
      <c r="D32" s="9"/>
      <c r="E32" s="49"/>
      <c r="F32" s="49"/>
      <c r="G32" s="49"/>
      <c r="H32" s="49"/>
      <c r="I32" s="49"/>
      <c r="J32" s="49"/>
      <c r="K32" s="49"/>
      <c r="L32" s="19">
        <v>750</v>
      </c>
      <c r="M32" s="8"/>
    </row>
    <row r="33" spans="1:13" x14ac:dyDescent="0.45">
      <c r="A33" s="42" t="s">
        <v>56</v>
      </c>
      <c r="B33" s="44" t="str">
        <f>IF(SUM(B31:B32)=0,"-",SUM(B31:B32))</f>
        <v>-</v>
      </c>
      <c r="C33" s="44" t="str">
        <f t="shared" ref="C33" si="2">IF(SUM(C31:C32)=0,"-",SUM(C31:C32))</f>
        <v>-</v>
      </c>
      <c r="D33" s="44" t="str">
        <f>IF(SUM(D31:D32)=0,"-",SUM(D31:D32))</f>
        <v>-</v>
      </c>
      <c r="E33" s="44" t="str">
        <f t="shared" ref="E33:K33" si="3">IF(SUM(E31:E32)=0,"-",SUM(E31:E32))</f>
        <v>-</v>
      </c>
      <c r="F33" s="44" t="str">
        <f t="shared" si="3"/>
        <v>-</v>
      </c>
      <c r="G33" s="44" t="str">
        <f>IF(SUM(G31:G32)=0,"-",SUM(G31:G32))</f>
        <v>-</v>
      </c>
      <c r="H33" s="44" t="str">
        <f t="shared" si="3"/>
        <v>-</v>
      </c>
      <c r="I33" s="44" t="str">
        <f t="shared" si="3"/>
        <v>-</v>
      </c>
      <c r="J33" s="44" t="str">
        <f t="shared" si="3"/>
        <v>-</v>
      </c>
      <c r="K33" s="44" t="str">
        <f t="shared" si="3"/>
        <v>-</v>
      </c>
      <c r="L33" s="36">
        <f>IF(SUM(L31:L32)=0,"-",SUM(L31:L32))</f>
        <v>8750</v>
      </c>
      <c r="M33" s="8"/>
    </row>
    <row r="34" spans="1:13" x14ac:dyDescent="0.45">
      <c r="A34" s="7" t="s">
        <v>70</v>
      </c>
      <c r="B34" s="43" t="str">
        <f t="shared" ref="B34:L34" si="4">IFERROR(B29/B33,"-")</f>
        <v>-</v>
      </c>
      <c r="C34" s="43" t="str">
        <f t="shared" si="4"/>
        <v>-</v>
      </c>
      <c r="D34" s="43" t="str">
        <f t="shared" si="4"/>
        <v>-</v>
      </c>
      <c r="E34" s="43" t="str">
        <f t="shared" si="4"/>
        <v>-</v>
      </c>
      <c r="F34" s="43" t="str">
        <f t="shared" si="4"/>
        <v>-</v>
      </c>
      <c r="G34" s="43" t="str">
        <f t="shared" si="4"/>
        <v>-</v>
      </c>
      <c r="H34" s="43" t="str">
        <f t="shared" si="4"/>
        <v>-</v>
      </c>
      <c r="I34" s="43" t="str">
        <f t="shared" si="4"/>
        <v>-</v>
      </c>
      <c r="J34" s="43" t="str">
        <f t="shared" si="4"/>
        <v>-</v>
      </c>
      <c r="K34" s="43" t="str">
        <f t="shared" si="4"/>
        <v>-</v>
      </c>
      <c r="L34" s="33">
        <f t="shared" si="4"/>
        <v>3.4285714285714284E-3</v>
      </c>
      <c r="M34" s="21"/>
    </row>
    <row r="35" spans="1:13" s="2" customFormat="1" x14ac:dyDescent="0.45">
      <c r="A35" s="7" t="s">
        <v>59</v>
      </c>
      <c r="B35" s="45" t="str">
        <f t="shared" ref="B35:K35" si="5">IFERROR(IF(OR(B12="No",B12="",B17="",B17="Fail"),"-",COUNTIFS($B12:$K12,B$12,$B17:$K17,B$17,$B34:$K34,"&gt;"&amp;B$34)+1),"-")</f>
        <v>-</v>
      </c>
      <c r="C35" s="45" t="str">
        <f t="shared" si="5"/>
        <v>-</v>
      </c>
      <c r="D35" s="45" t="str">
        <f t="shared" si="5"/>
        <v>-</v>
      </c>
      <c r="E35" s="45" t="str">
        <f t="shared" si="5"/>
        <v>-</v>
      </c>
      <c r="F35" s="45" t="str">
        <f t="shared" si="5"/>
        <v>-</v>
      </c>
      <c r="G35" s="45" t="str">
        <f t="shared" si="5"/>
        <v>-</v>
      </c>
      <c r="H35" s="45" t="str">
        <f t="shared" si="5"/>
        <v>-</v>
      </c>
      <c r="I35" s="45" t="str">
        <f t="shared" si="5"/>
        <v>-</v>
      </c>
      <c r="J35" s="45" t="str">
        <f t="shared" si="5"/>
        <v>-</v>
      </c>
      <c r="K35" s="45" t="str">
        <f t="shared" si="5"/>
        <v>-</v>
      </c>
      <c r="L35" s="37">
        <f>IFERROR(IF(OR(L12="No",L12="",L17="",L17="Fail"),"-",COUNTIFS($L12,L$12,$L17,L$17,$L34,"&gt;"&amp;L$34)+1),"-")</f>
        <v>1</v>
      </c>
      <c r="M35" s="21"/>
    </row>
    <row r="36" spans="1:13" s="2" customFormat="1" ht="114" x14ac:dyDescent="0.45">
      <c r="A36" s="53" t="s">
        <v>57</v>
      </c>
      <c r="B36" s="41"/>
      <c r="C36" s="41"/>
      <c r="D36" s="41"/>
      <c r="E36" s="50"/>
      <c r="F36" s="50"/>
      <c r="G36" s="50"/>
      <c r="H36" s="50"/>
      <c r="I36" s="50"/>
      <c r="J36" s="50"/>
      <c r="K36" s="50"/>
      <c r="L36" s="36" t="s">
        <v>58</v>
      </c>
      <c r="M36" s="28" t="s">
        <v>83</v>
      </c>
    </row>
    <row r="37" spans="1:13" ht="28.5" x14ac:dyDescent="0.45">
      <c r="A37" s="54" t="s">
        <v>85</v>
      </c>
      <c r="B37" s="55"/>
      <c r="C37" s="55"/>
      <c r="D37" s="55"/>
      <c r="E37" s="55"/>
      <c r="F37" s="55"/>
      <c r="G37" s="55"/>
      <c r="H37" s="55"/>
      <c r="I37" s="55"/>
      <c r="J37" s="55"/>
      <c r="K37" s="55"/>
      <c r="L37" s="37"/>
      <c r="M37" s="8" t="s">
        <v>81</v>
      </c>
    </row>
  </sheetData>
  <mergeCells count="3">
    <mergeCell ref="B3:F3"/>
    <mergeCell ref="B4:F4"/>
    <mergeCell ref="B5:F5"/>
  </mergeCells>
  <phoneticPr fontId="3" type="noConversion"/>
  <dataValidations count="7">
    <dataValidation type="list" allowBlank="1" showInputMessage="1" showErrorMessage="1" sqref="L36" xr:uid="{AF146546-3F0B-4537-8AD8-1FA78C2BD464}">
      <formula1>"Low,Medium,High"</formula1>
    </dataValidation>
    <dataValidation type="list" allowBlank="1" showInputMessage="1" showErrorMessage="1" sqref="B36:K36" xr:uid="{A8B752D9-C570-4682-A8E0-13CB39BFF456}">
      <formula1>"Low,Medium,High,Extreme"</formula1>
    </dataValidation>
    <dataValidation type="list" allowBlank="1" showInputMessage="1" showErrorMessage="1" sqref="B19:L28" xr:uid="{95F24F53-FD8E-424B-8381-F7F9AF800382}">
      <formula1>"0,1,2,3,4,5"</formula1>
    </dataValidation>
    <dataValidation type="list" allowBlank="1" showInputMessage="1" showErrorMessage="1" sqref="L14:L16" xr:uid="{35031C45-8A0A-4DB7-ADD9-74B415F802A6}">
      <formula1>"Pass, Fail"</formula1>
    </dataValidation>
    <dataValidation type="list" allowBlank="1" showInputMessage="1" showErrorMessage="1" sqref="B14:K16" xr:uid="{F86BE569-D8D5-4F0A-881F-2BF7A700AA2E}">
      <formula1>"Pass, Fail,N/A"</formula1>
    </dataValidation>
    <dataValidation type="list" allowBlank="1" showInputMessage="1" showErrorMessage="1" sqref="L9:L11" xr:uid="{5F8D664E-6E90-4F3A-B40C-32D4BE288D73}">
      <formula1>"Yes, No"</formula1>
    </dataValidation>
    <dataValidation type="list" allowBlank="1" showInputMessage="1" showErrorMessage="1" sqref="B9:K11" xr:uid="{0E46F215-2A72-4A84-B086-7EDDE7A44CBA}">
      <formula1>"Yes, No,N/A"</formula1>
    </dataValidation>
  </dataValidations>
  <pageMargins left="0.7" right="0.7" top="0.75" bottom="0.75" header="0.3" footer="0.3"/>
  <headerFooter>
    <oddFooter>&amp;L_x000D_&amp;1#&amp;"Calibri"&amp;11&amp;K000000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3A7-6570-42FE-B182-389E9E5F1A3F}">
  <sheetPr>
    <pageSetUpPr autoPageBreaks="0"/>
  </sheetPr>
  <dimension ref="A1:Z37"/>
  <sheetViews>
    <sheetView showGridLines="0" zoomScale="61" zoomScaleNormal="61" workbookViewId="0">
      <selection activeCell="V52" sqref="V52"/>
    </sheetView>
  </sheetViews>
  <sheetFormatPr defaultColWidth="9" defaultRowHeight="14.25" x14ac:dyDescent="0.45"/>
  <cols>
    <col min="1" max="1" width="47.3984375" style="4" customWidth="1"/>
    <col min="2" max="2" width="19.1328125" style="4" customWidth="1"/>
    <col min="3" max="3" width="11.73046875" style="1" customWidth="1"/>
    <col min="4" max="4" width="13.59765625" style="1" customWidth="1"/>
    <col min="5" max="5" width="11.265625" style="1" customWidth="1"/>
    <col min="6" max="6" width="13.59765625" style="1" customWidth="1"/>
    <col min="7" max="7" width="11.265625" style="1" customWidth="1"/>
    <col min="8" max="8" width="13.59765625" style="1" customWidth="1"/>
    <col min="9" max="9" width="11.265625" style="1" customWidth="1"/>
    <col min="10" max="10" width="13.59765625" style="1" customWidth="1"/>
    <col min="11" max="11" width="11.265625" style="1" customWidth="1"/>
    <col min="12" max="12" width="13.59765625" style="1" customWidth="1"/>
    <col min="13" max="13" width="11.265625" style="1" customWidth="1"/>
    <col min="14" max="14" width="13.59765625" style="1" customWidth="1"/>
    <col min="15" max="15" width="11.265625" style="1" customWidth="1"/>
    <col min="16" max="16" width="13.59765625" style="1" customWidth="1"/>
    <col min="17" max="17" width="11.265625" style="1" customWidth="1"/>
    <col min="18" max="18" width="13.59765625" style="1" customWidth="1"/>
    <col min="19" max="19" width="11.265625" style="1" customWidth="1"/>
    <col min="20" max="20" width="13.59765625" style="1" customWidth="1"/>
    <col min="21" max="21" width="11.1328125" style="1" customWidth="1"/>
    <col min="22" max="22" width="13.59765625" style="1" customWidth="1"/>
    <col min="23" max="23" width="19.3984375" style="4" customWidth="1"/>
    <col min="24" max="24" width="9.1328125" style="4" customWidth="1"/>
    <col min="25" max="25" width="11.73046875" style="4" customWidth="1"/>
    <col min="26" max="26" width="89.73046875" style="4" customWidth="1"/>
    <col min="27" max="16384" width="9" style="4"/>
  </cols>
  <sheetData>
    <row r="1" spans="1:26" ht="18" x14ac:dyDescent="0.45">
      <c r="A1" s="85" t="s">
        <v>74</v>
      </c>
      <c r="B1" s="85"/>
      <c r="C1" s="85"/>
      <c r="D1" s="85"/>
      <c r="E1" s="85"/>
      <c r="F1" s="85"/>
      <c r="G1" s="85"/>
      <c r="H1" s="85"/>
      <c r="I1" s="85"/>
      <c r="J1" s="85"/>
      <c r="K1" s="85"/>
      <c r="L1" s="85"/>
      <c r="M1" s="85"/>
      <c r="N1" s="85"/>
      <c r="O1" s="85"/>
      <c r="P1" s="85"/>
      <c r="Q1" s="85"/>
      <c r="R1" s="85"/>
      <c r="S1" s="85"/>
      <c r="T1" s="85"/>
      <c r="U1" s="85"/>
      <c r="V1" s="85"/>
      <c r="W1" s="85"/>
      <c r="X1" s="85"/>
      <c r="Y1" s="85"/>
    </row>
    <row r="2" spans="1:26" s="6" customFormat="1" ht="18" x14ac:dyDescent="0.45">
      <c r="A2" s="18"/>
      <c r="B2" s="18"/>
      <c r="C2" s="18"/>
      <c r="D2" s="18"/>
      <c r="E2" s="18"/>
      <c r="F2" s="18"/>
      <c r="G2" s="18"/>
      <c r="H2" s="18"/>
      <c r="I2" s="18"/>
      <c r="J2" s="18"/>
      <c r="K2" s="18"/>
      <c r="L2" s="18"/>
      <c r="M2" s="18"/>
      <c r="N2" s="18"/>
      <c r="O2" s="18"/>
      <c r="P2" s="18"/>
      <c r="Q2" s="18"/>
      <c r="R2" s="18"/>
      <c r="S2" s="18"/>
      <c r="T2" s="18"/>
      <c r="U2" s="18"/>
    </row>
    <row r="3" spans="1:26" s="15" customFormat="1" ht="15.75" x14ac:dyDescent="0.45">
      <c r="A3" s="17" t="s">
        <v>25</v>
      </c>
      <c r="B3" s="80"/>
      <c r="C3" s="80"/>
      <c r="D3" s="80"/>
      <c r="E3" s="80"/>
      <c r="F3" s="81"/>
      <c r="G3" s="52"/>
      <c r="H3" s="52"/>
      <c r="I3" s="52"/>
      <c r="J3" s="52"/>
      <c r="K3" s="52"/>
      <c r="L3" s="52"/>
      <c r="M3" s="52"/>
      <c r="N3" s="52"/>
      <c r="O3" s="52"/>
      <c r="P3" s="52"/>
      <c r="Q3" s="52"/>
      <c r="R3" s="52"/>
      <c r="S3" s="52"/>
      <c r="T3" s="52"/>
      <c r="U3" s="16"/>
    </row>
    <row r="4" spans="1:26" s="15" customFormat="1" ht="15.75" x14ac:dyDescent="0.45">
      <c r="A4" s="17" t="s">
        <v>26</v>
      </c>
      <c r="B4" s="80"/>
      <c r="C4" s="80"/>
      <c r="D4" s="80"/>
      <c r="E4" s="80"/>
      <c r="F4" s="81"/>
      <c r="G4" s="52"/>
      <c r="H4" s="52"/>
      <c r="I4" s="52"/>
      <c r="J4" s="52"/>
      <c r="K4" s="52"/>
      <c r="L4" s="52"/>
      <c r="M4" s="52"/>
      <c r="N4" s="52"/>
      <c r="O4" s="52"/>
      <c r="P4" s="52"/>
      <c r="Q4" s="52"/>
      <c r="R4" s="52"/>
      <c r="S4" s="52"/>
      <c r="T4" s="52"/>
      <c r="U4" s="16"/>
    </row>
    <row r="5" spans="1:26" s="15" customFormat="1" ht="15.75" x14ac:dyDescent="0.45">
      <c r="A5" s="17" t="s">
        <v>27</v>
      </c>
      <c r="B5" s="80"/>
      <c r="C5" s="80"/>
      <c r="D5" s="80"/>
      <c r="E5" s="80"/>
      <c r="F5" s="81"/>
      <c r="G5" s="52"/>
      <c r="H5" s="52"/>
      <c r="I5" s="52"/>
      <c r="J5" s="52"/>
      <c r="K5" s="52"/>
      <c r="L5" s="52"/>
      <c r="M5" s="52"/>
      <c r="N5" s="52"/>
      <c r="O5" s="52"/>
      <c r="P5" s="52"/>
      <c r="Q5" s="52"/>
      <c r="R5" s="52"/>
      <c r="S5" s="52"/>
      <c r="T5" s="52"/>
      <c r="U5" s="16"/>
    </row>
    <row r="6" spans="1:26" ht="18" x14ac:dyDescent="0.45">
      <c r="A6" s="3"/>
      <c r="B6" s="1"/>
      <c r="E6" s="4"/>
      <c r="F6" s="4"/>
      <c r="G6" s="4"/>
      <c r="H6" s="4"/>
      <c r="I6" s="4"/>
      <c r="J6" s="4"/>
      <c r="K6" s="4"/>
      <c r="L6" s="4"/>
      <c r="M6" s="4"/>
      <c r="N6" s="4"/>
      <c r="O6" s="4"/>
      <c r="P6" s="4"/>
      <c r="Q6" s="4"/>
      <c r="R6" s="4"/>
      <c r="S6" s="4"/>
      <c r="T6" s="4"/>
      <c r="U6" s="4"/>
      <c r="V6" s="4"/>
    </row>
    <row r="7" spans="1:26" ht="18" x14ac:dyDescent="0.45">
      <c r="A7" s="3"/>
      <c r="C7" s="112" t="s">
        <v>28</v>
      </c>
      <c r="D7" s="114"/>
      <c r="E7" s="112" t="s">
        <v>29</v>
      </c>
      <c r="F7" s="114"/>
      <c r="G7" s="112" t="s">
        <v>30</v>
      </c>
      <c r="H7" s="114"/>
      <c r="I7" s="112" t="s">
        <v>31</v>
      </c>
      <c r="J7" s="114"/>
      <c r="K7" s="112" t="s">
        <v>32</v>
      </c>
      <c r="L7" s="114"/>
      <c r="M7" s="112" t="s">
        <v>33</v>
      </c>
      <c r="N7" s="114"/>
      <c r="O7" s="112" t="s">
        <v>34</v>
      </c>
      <c r="P7" s="114"/>
      <c r="Q7" s="112" t="s">
        <v>35</v>
      </c>
      <c r="R7" s="114"/>
      <c r="S7" s="112" t="s">
        <v>36</v>
      </c>
      <c r="T7" s="114"/>
      <c r="U7" s="112" t="s">
        <v>37</v>
      </c>
      <c r="V7" s="113"/>
      <c r="W7" s="115" t="s">
        <v>72</v>
      </c>
      <c r="X7" s="115"/>
      <c r="Y7" s="115"/>
      <c r="Z7" s="32" t="s">
        <v>39</v>
      </c>
    </row>
    <row r="8" spans="1:26" x14ac:dyDescent="0.45">
      <c r="A8" s="7" t="s">
        <v>40</v>
      </c>
      <c r="B8" s="13"/>
      <c r="C8" s="82"/>
      <c r="D8" s="83"/>
      <c r="E8" s="82"/>
      <c r="F8" s="83"/>
      <c r="G8" s="82"/>
      <c r="H8" s="83"/>
      <c r="I8" s="82"/>
      <c r="J8" s="83"/>
      <c r="K8" s="82"/>
      <c r="L8" s="83"/>
      <c r="M8" s="82"/>
      <c r="N8" s="83"/>
      <c r="O8" s="82"/>
      <c r="P8" s="83"/>
      <c r="Q8" s="82"/>
      <c r="R8" s="83"/>
      <c r="S8" s="82"/>
      <c r="T8" s="83"/>
      <c r="U8" s="82"/>
      <c r="V8" s="84"/>
      <c r="W8" s="96"/>
      <c r="X8" s="96"/>
      <c r="Y8" s="96"/>
      <c r="Z8" s="12"/>
    </row>
    <row r="9" spans="1:26" x14ac:dyDescent="0.45">
      <c r="A9" s="8" t="s">
        <v>41</v>
      </c>
      <c r="B9" s="25"/>
      <c r="C9" s="88"/>
      <c r="D9" s="89"/>
      <c r="E9" s="88"/>
      <c r="F9" s="89"/>
      <c r="G9" s="88"/>
      <c r="H9" s="89"/>
      <c r="I9" s="88"/>
      <c r="J9" s="89"/>
      <c r="K9" s="88"/>
      <c r="L9" s="89"/>
      <c r="M9" s="88"/>
      <c r="N9" s="89"/>
      <c r="O9" s="88"/>
      <c r="P9" s="89"/>
      <c r="Q9" s="88"/>
      <c r="R9" s="89"/>
      <c r="S9" s="88"/>
      <c r="T9" s="89"/>
      <c r="U9" s="88"/>
      <c r="V9" s="89"/>
      <c r="W9" s="119" t="s">
        <v>42</v>
      </c>
      <c r="X9" s="120"/>
      <c r="Y9" s="121"/>
      <c r="Z9" s="8"/>
    </row>
    <row r="10" spans="1:26" x14ac:dyDescent="0.45">
      <c r="A10" s="8" t="s">
        <v>43</v>
      </c>
      <c r="B10" s="25"/>
      <c r="C10" s="88"/>
      <c r="D10" s="89"/>
      <c r="E10" s="88"/>
      <c r="F10" s="89"/>
      <c r="G10" s="88"/>
      <c r="H10" s="89"/>
      <c r="I10" s="88"/>
      <c r="J10" s="89"/>
      <c r="K10" s="88"/>
      <c r="L10" s="89"/>
      <c r="M10" s="88"/>
      <c r="N10" s="89"/>
      <c r="O10" s="88"/>
      <c r="P10" s="89"/>
      <c r="Q10" s="88"/>
      <c r="R10" s="89"/>
      <c r="S10" s="88"/>
      <c r="T10" s="89"/>
      <c r="U10" s="88"/>
      <c r="V10" s="89"/>
      <c r="W10" s="119" t="s">
        <v>42</v>
      </c>
      <c r="X10" s="120"/>
      <c r="Y10" s="121"/>
      <c r="Z10" s="8"/>
    </row>
    <row r="11" spans="1:26" x14ac:dyDescent="0.45">
      <c r="A11" s="8" t="s">
        <v>44</v>
      </c>
      <c r="B11" s="25"/>
      <c r="C11" s="88"/>
      <c r="D11" s="89"/>
      <c r="E11" s="88"/>
      <c r="F11" s="89"/>
      <c r="G11" s="88"/>
      <c r="H11" s="89"/>
      <c r="I11" s="88"/>
      <c r="J11" s="89"/>
      <c r="K11" s="88"/>
      <c r="L11" s="89"/>
      <c r="M11" s="88"/>
      <c r="N11" s="89"/>
      <c r="O11" s="88"/>
      <c r="P11" s="89"/>
      <c r="Q11" s="88"/>
      <c r="R11" s="89"/>
      <c r="S11" s="88"/>
      <c r="T11" s="89"/>
      <c r="U11" s="88"/>
      <c r="V11" s="89"/>
      <c r="W11" s="119" t="s">
        <v>42</v>
      </c>
      <c r="X11" s="120"/>
      <c r="Y11" s="121"/>
      <c r="Z11" s="8"/>
    </row>
    <row r="12" spans="1:26" ht="28.5" x14ac:dyDescent="0.45">
      <c r="A12" s="42" t="s">
        <v>45</v>
      </c>
      <c r="B12" s="25"/>
      <c r="C12" s="86" t="str" cm="1">
        <f t="array" ref="C12">_xlfn.IFS(AND(C9:C11="Yes"),"Yes",OR(C9:C11="No")*AND(C9:C11&gt;0),"No",OR(C9:C11="Yes")*OR(C9:C11="N/A")*AND(C9:C11&gt;0),"Yes", 1,"")</f>
        <v/>
      </c>
      <c r="D12" s="87"/>
      <c r="E12" s="86" t="str" cm="1">
        <f t="array" ref="E12">_xlfn.IFS(AND(E9:E11="Yes"),"Yes",OR(E9:E11="No")*AND(E9:E11&gt;0),"No",OR(E9:E11="Yes")*OR(E9:E11="N/A")*AND(E9:E11&gt;0),"Yes", 1,"")</f>
        <v/>
      </c>
      <c r="F12" s="87"/>
      <c r="G12" s="86" t="str" cm="1">
        <f t="array" ref="G12">_xlfn.IFS(AND(G9:G11="Yes"),"Yes",OR(G9:G11="No")*AND(G9:G11&gt;0),"No",OR(G9:G11="Yes")*OR(G9:G11="N/A")*AND(G9:G11&gt;0),"Yes", 1,"")</f>
        <v/>
      </c>
      <c r="H12" s="87"/>
      <c r="I12" s="86" t="str" cm="1">
        <f t="array" ref="I12">_xlfn.IFS(AND(I9:I11="Yes"),"Yes",OR(I9:I11="No")*AND(I9:I11&gt;0),"No",OR(I9:I11="Yes")*OR(I9:I11="N/A")*AND(I9:I11&gt;0),"Yes", 1,"")</f>
        <v/>
      </c>
      <c r="J12" s="87"/>
      <c r="K12" s="86" t="str" cm="1">
        <f t="array" ref="K12">_xlfn.IFS(AND(K9:K11="Yes"),"Yes",OR(K9:K11="No")*AND(K9:K11&gt;0),"No",OR(K9:K11="Yes")*OR(K9:K11="N/A")*AND(K9:K11&gt;0),"Yes", 1,"")</f>
        <v/>
      </c>
      <c r="L12" s="87"/>
      <c r="M12" s="86" t="str" cm="1">
        <f t="array" ref="M12">_xlfn.IFS(AND(M9:M11="Yes"),"Yes",OR(M9:M11="No")*AND(M9:M11&gt;0),"No",OR(M9:M11="Yes")*OR(M9:M11="N/A")*AND(M9:M11&gt;0),"Yes", 1,"")</f>
        <v/>
      </c>
      <c r="N12" s="87"/>
      <c r="O12" s="86" t="str" cm="1">
        <f t="array" ref="O12">_xlfn.IFS(AND(O9:O11="Yes"),"Yes",OR(O9:O11="No")*AND(O9:O11&gt;0),"No",OR(O9:O11="Yes")*OR(O9:O11="N/A")*AND(O9:O11&gt;0),"Yes", 1,"")</f>
        <v/>
      </c>
      <c r="P12" s="87"/>
      <c r="Q12" s="86" t="str" cm="1">
        <f t="array" ref="Q12">_xlfn.IFS(AND(Q9:Q11="Yes"),"Yes",OR(Q9:Q11="No")*AND(Q9:Q11&gt;0),"No",OR(Q9:Q11="Yes")*OR(Q9:Q11="N/A")*AND(Q9:Q11&gt;0),"Yes", 1,"")</f>
        <v/>
      </c>
      <c r="R12" s="87"/>
      <c r="S12" s="86" t="str" cm="1">
        <f t="array" ref="S12">_xlfn.IFS(AND(S9:S11="Yes"),"Yes",OR(S9:S11="No")*AND(S9:S11&gt;0),"No",OR(S9:S11="Yes")*OR(S9:S11="N/A")*AND(S9:S11&gt;0),"Yes", 1,"")</f>
        <v/>
      </c>
      <c r="T12" s="87"/>
      <c r="U12" s="86" t="str" cm="1">
        <f t="array" ref="U12">_xlfn.IFS(AND(U9:U11="Yes"),"Yes",OR(U9:U11="No")*AND(U9:U11&gt;0),"No",OR(U9:U11="Yes")*OR(U9:U11="N/A")*AND(U9:U11&gt;0),"Yes", 1,"")</f>
        <v/>
      </c>
      <c r="V12" s="87"/>
      <c r="W12" s="116" t="str" cm="1">
        <f t="array" ref="W12">_xlfn.IFS(AND(W9:W11="Yes"),"Yes", OR(W9:W11="No")*AND(W9:W11&gt;0),"No",1,"")</f>
        <v>Yes</v>
      </c>
      <c r="X12" s="117"/>
      <c r="Y12" s="118"/>
      <c r="Z12" s="72" t="s">
        <v>90</v>
      </c>
    </row>
    <row r="13" spans="1:26" s="2" customFormat="1" x14ac:dyDescent="0.45">
      <c r="A13" s="7" t="s">
        <v>46</v>
      </c>
      <c r="B13" s="13"/>
      <c r="C13" s="82"/>
      <c r="D13" s="83"/>
      <c r="E13" s="82"/>
      <c r="F13" s="83"/>
      <c r="G13" s="82"/>
      <c r="H13" s="83"/>
      <c r="I13" s="82"/>
      <c r="J13" s="83"/>
      <c r="K13" s="82"/>
      <c r="L13" s="83"/>
      <c r="M13" s="82"/>
      <c r="N13" s="83"/>
      <c r="O13" s="82"/>
      <c r="P13" s="83"/>
      <c r="Q13" s="82"/>
      <c r="R13" s="83"/>
      <c r="S13" s="82"/>
      <c r="T13" s="83"/>
      <c r="U13" s="82"/>
      <c r="V13" s="84"/>
      <c r="W13" s="96"/>
      <c r="X13" s="96"/>
      <c r="Y13" s="96"/>
      <c r="Z13" s="12"/>
    </row>
    <row r="14" spans="1:26" x14ac:dyDescent="0.45">
      <c r="A14" s="8" t="s">
        <v>47</v>
      </c>
      <c r="B14" s="25"/>
      <c r="C14" s="88"/>
      <c r="D14" s="89"/>
      <c r="E14" s="88"/>
      <c r="F14" s="89"/>
      <c r="G14" s="88"/>
      <c r="H14" s="89"/>
      <c r="I14" s="88"/>
      <c r="J14" s="89"/>
      <c r="K14" s="88"/>
      <c r="L14" s="89"/>
      <c r="M14" s="88"/>
      <c r="N14" s="89"/>
      <c r="O14" s="88"/>
      <c r="P14" s="89"/>
      <c r="Q14" s="88"/>
      <c r="R14" s="89"/>
      <c r="S14" s="88"/>
      <c r="T14" s="89"/>
      <c r="U14" s="88"/>
      <c r="V14" s="89"/>
      <c r="W14" s="90" t="s">
        <v>48</v>
      </c>
      <c r="X14" s="91"/>
      <c r="Y14" s="92"/>
      <c r="Z14" s="8"/>
    </row>
    <row r="15" spans="1:26" x14ac:dyDescent="0.45">
      <c r="A15" s="8" t="s">
        <v>49</v>
      </c>
      <c r="B15" s="25"/>
      <c r="C15" s="88"/>
      <c r="D15" s="89"/>
      <c r="E15" s="88"/>
      <c r="F15" s="89"/>
      <c r="G15" s="88"/>
      <c r="H15" s="89"/>
      <c r="I15" s="88"/>
      <c r="J15" s="89"/>
      <c r="K15" s="88"/>
      <c r="L15" s="89"/>
      <c r="M15" s="88"/>
      <c r="N15" s="89"/>
      <c r="O15" s="88"/>
      <c r="P15" s="89"/>
      <c r="Q15" s="88"/>
      <c r="R15" s="89"/>
      <c r="S15" s="88"/>
      <c r="T15" s="89"/>
      <c r="U15" s="88"/>
      <c r="V15" s="89"/>
      <c r="W15" s="90" t="s">
        <v>48</v>
      </c>
      <c r="X15" s="91"/>
      <c r="Y15" s="92"/>
      <c r="Z15" s="8"/>
    </row>
    <row r="16" spans="1:26" x14ac:dyDescent="0.45">
      <c r="A16" s="8" t="s">
        <v>50</v>
      </c>
      <c r="B16" s="25"/>
      <c r="C16" s="88"/>
      <c r="D16" s="89"/>
      <c r="E16" s="88"/>
      <c r="F16" s="89"/>
      <c r="G16" s="88"/>
      <c r="H16" s="89"/>
      <c r="I16" s="88"/>
      <c r="J16" s="89"/>
      <c r="K16" s="88"/>
      <c r="L16" s="89"/>
      <c r="M16" s="88"/>
      <c r="N16" s="89"/>
      <c r="O16" s="88"/>
      <c r="P16" s="89"/>
      <c r="Q16" s="88"/>
      <c r="R16" s="89"/>
      <c r="S16" s="88"/>
      <c r="T16" s="89"/>
      <c r="U16" s="88"/>
      <c r="V16" s="89"/>
      <c r="W16" s="90" t="s">
        <v>48</v>
      </c>
      <c r="X16" s="91"/>
      <c r="Y16" s="92"/>
      <c r="Z16" s="8"/>
    </row>
    <row r="17" spans="1:26" ht="28.5" x14ac:dyDescent="0.45">
      <c r="A17" s="42" t="s">
        <v>51</v>
      </c>
      <c r="B17" s="25"/>
      <c r="C17" s="86" t="str" cm="1">
        <f t="array" ref="C17">_xlfn.IFS(AND(C14:C16="Pass"),"Pass", OR(C14:C16="Fail")*AND(C14:C16&gt;0),"Fail",OR(C14:C16="Pass")*OR(C14:C16="N/A")*AND(C14:C16&gt;0),"Pass",1,"")</f>
        <v/>
      </c>
      <c r="D17" s="87"/>
      <c r="E17" s="86" t="str" cm="1">
        <f t="array" ref="E17">_xlfn.IFS(AND(E14:E16="Pass"),"Pass", OR(E14:E16="Fail")*AND(E14:E16&gt;0),"Fail",OR(E14:E16="Pass")*OR(E14:E16="N/A")*AND(E14:E16&gt;0),"Pass",1,"")</f>
        <v/>
      </c>
      <c r="F17" s="87"/>
      <c r="G17" s="86" t="str" cm="1">
        <f t="array" ref="G17">_xlfn.IFS(AND(G14:G16="Pass"),"Pass", OR(G14:G16="Fail")*AND(G14:G16&gt;0),"Fail",OR(G14:G16="Pass")*OR(G14:G16="N/A")*AND(G14:G16&gt;0),"Pass",1,"")</f>
        <v/>
      </c>
      <c r="H17" s="87"/>
      <c r="I17" s="86" t="str" cm="1">
        <f t="array" ref="I17">_xlfn.IFS(AND(I14:I16="Pass"),"Pass", OR(I14:I16="Fail")*AND(I14:I16&gt;0),"Fail",OR(I14:I16="Pass")*OR(I14:I16="N/A")*AND(I14:I16&gt;0),"Pass",1,"")</f>
        <v/>
      </c>
      <c r="J17" s="87"/>
      <c r="K17" s="86" t="str" cm="1">
        <f t="array" ref="K17">_xlfn.IFS(AND(K14:K16="Pass"),"Pass", OR(K14:K16="Fail")*AND(K14:K16&gt;0),"Fail",OR(K14:K16="Pass")*OR(K14:K16="N/A")*AND(K14:K16&gt;0),"Pass",1,"")</f>
        <v/>
      </c>
      <c r="L17" s="87"/>
      <c r="M17" s="86" t="str" cm="1">
        <f t="array" ref="M17">_xlfn.IFS(AND(M14:M16="Pass"),"Pass", OR(M14:M16="Fail")*AND(M14:M16&gt;0),"Fail",OR(M14:M16="Pass")*OR(M14:M16="N/A")*AND(M14:M16&gt;0),"Pass",1,"")</f>
        <v/>
      </c>
      <c r="N17" s="87"/>
      <c r="O17" s="86" t="str" cm="1">
        <f t="array" ref="O17">_xlfn.IFS(AND(O14:O16="Pass"),"Pass", OR(O14:O16="Fail")*AND(O14:O16&gt;0),"Fail",OR(O14:O16="Pass")*OR(O14:O16="N/A")*AND(O14:O16&gt;0),"Pass",1,"")</f>
        <v/>
      </c>
      <c r="P17" s="87"/>
      <c r="Q17" s="86" t="str" cm="1">
        <f t="array" ref="Q17">_xlfn.IFS(AND(Q14:Q16="Pass"),"Pass", OR(Q14:Q16="Fail")*AND(Q14:Q16&gt;0),"Fail",OR(Q14:Q16="Pass")*OR(Q14:Q16="N/A")*AND(Q14:Q16&gt;0),"Pass",1,"")</f>
        <v/>
      </c>
      <c r="R17" s="87"/>
      <c r="S17" s="86" t="str" cm="1">
        <f t="array" ref="S17">_xlfn.IFS(AND(S14:S16="Pass"),"Pass", OR(S14:S16="Fail")*AND(S14:S16&gt;0),"Fail",OR(S14:S16="Pass")*OR(S14:S16="N/A")*AND(S14:S16&gt;0),"Pass",1,"")</f>
        <v/>
      </c>
      <c r="T17" s="87"/>
      <c r="U17" s="86" t="str" cm="1">
        <f t="array" ref="U17">_xlfn.IFS(AND(U14:U16="Pass"),"Pass", OR(U14:U16="Fail")*AND(U14:U16&gt;0),"Fail",OR(U14:U16="Pass")*OR(U14:U16="N/A")*AND(U14:U16&gt;0),"Pass",1,"")</f>
        <v/>
      </c>
      <c r="V17" s="87"/>
      <c r="W17" s="93" t="str" cm="1">
        <f t="array" ref="W17">_xlfn.IFS(AND(W14:W16="Pass"),"Pass", OR(W14:W16="Fail")*AND(W14:W16&gt;0),"Fail",1,"")</f>
        <v>Pass</v>
      </c>
      <c r="X17" s="94"/>
      <c r="Y17" s="95"/>
      <c r="Z17" s="72" t="s">
        <v>92</v>
      </c>
    </row>
    <row r="18" spans="1:26" s="2" customFormat="1" ht="42.75" x14ac:dyDescent="0.45">
      <c r="A18" s="27" t="s">
        <v>61</v>
      </c>
      <c r="B18" s="23" t="s">
        <v>75</v>
      </c>
      <c r="C18" s="23" t="str">
        <f>CONCATENATE(C$7," Score")</f>
        <v>Offer A Score</v>
      </c>
      <c r="D18" s="23" t="str">
        <f>CONCATENATE(C$7," Weighted Score")</f>
        <v>Offer A Weighted Score</v>
      </c>
      <c r="E18" s="23" t="str">
        <f>CONCATENATE(E$7," Score")</f>
        <v>Offer B Score</v>
      </c>
      <c r="F18" s="23" t="str">
        <f>CONCATENATE(E$7," Weighted Score")</f>
        <v>Offer B Weighted Score</v>
      </c>
      <c r="G18" s="23" t="str">
        <f>CONCATENATE(G$7," Score")</f>
        <v>Offer C Score</v>
      </c>
      <c r="H18" s="23" t="str">
        <f>CONCATENATE(G$7," Weighted Score")</f>
        <v>Offer C Weighted Score</v>
      </c>
      <c r="I18" s="23" t="str">
        <f>CONCATENATE(I$7," Score")</f>
        <v>Offer D Score</v>
      </c>
      <c r="J18" s="23" t="str">
        <f>CONCATENATE(I$7," Weighted Score")</f>
        <v>Offer D Weighted Score</v>
      </c>
      <c r="K18" s="23" t="str">
        <f>CONCATENATE(K$7," Score")</f>
        <v>Offer E Score</v>
      </c>
      <c r="L18" s="23" t="str">
        <f>CONCATENATE(K$7," Weighted Score")</f>
        <v>Offer E Weighted Score</v>
      </c>
      <c r="M18" s="23" t="str">
        <f>CONCATENATE(M$7," Score")</f>
        <v>Offer F Score</v>
      </c>
      <c r="N18" s="23" t="str">
        <f>CONCATENATE(M$7," Weighted Score")</f>
        <v>Offer F Weighted Score</v>
      </c>
      <c r="O18" s="23" t="str">
        <f>CONCATENATE(O$7," Score")</f>
        <v>Offer G Score</v>
      </c>
      <c r="P18" s="23" t="str">
        <f>CONCATENATE(O$7," Weighted Score")</f>
        <v>Offer G Weighted Score</v>
      </c>
      <c r="Q18" s="23" t="str">
        <f>CONCATENATE(Q$7," Score")</f>
        <v>Offer H Score</v>
      </c>
      <c r="R18" s="23" t="str">
        <f>CONCATENATE(Q$7," Weighted Score")</f>
        <v>Offer H Weighted Score</v>
      </c>
      <c r="S18" s="23" t="str">
        <f>CONCATENATE(S$7," Score")</f>
        <v>Offer I Score</v>
      </c>
      <c r="T18" s="23" t="str">
        <f>CONCATENATE(S$7," Weighted Score")</f>
        <v>Offer I Weighted Score</v>
      </c>
      <c r="U18" s="23" t="str">
        <f>CONCATENATE(U$7," Score")</f>
        <v>Offer J Score</v>
      </c>
      <c r="V18" s="23" t="str">
        <f>CONCATENATE(U$7," Weighted Score")</f>
        <v>Offer J Weighted Score</v>
      </c>
      <c r="W18" s="23" t="s">
        <v>75</v>
      </c>
      <c r="X18" s="23" t="s">
        <v>76</v>
      </c>
      <c r="Y18" s="23" t="s">
        <v>77</v>
      </c>
      <c r="Z18" s="22" t="s">
        <v>78</v>
      </c>
    </row>
    <row r="19" spans="1:26" x14ac:dyDescent="0.45">
      <c r="A19" s="8" t="s">
        <v>47</v>
      </c>
      <c r="B19" s="11"/>
      <c r="C19" s="11"/>
      <c r="D19" s="46" t="str">
        <f t="shared" ref="D19:D28" si="0">IF($B19="","-",IFERROR($B19/SUM($B$19:$B$28)*(C19*100/5),"-"))</f>
        <v>-</v>
      </c>
      <c r="E19" s="11"/>
      <c r="F19" s="46" t="str">
        <f t="shared" ref="F19:F28" si="1">IF($B19="","-",IFERROR($B19/SUM($B$19:$B$28)*(E19*100/5),"-"))</f>
        <v>-</v>
      </c>
      <c r="G19" s="11"/>
      <c r="H19" s="46" t="str">
        <f t="shared" ref="H19:H28" si="2">IF($B19="","-",IFERROR($B19/SUM($B$19:$B$28)*(G19*100/5),"-"))</f>
        <v>-</v>
      </c>
      <c r="I19" s="11"/>
      <c r="J19" s="46" t="str">
        <f t="shared" ref="J19:J28" si="3">IF($B19="","-",IFERROR($B19/SUM($B$19:$B$28)*(I19*100/5),"-"))</f>
        <v>-</v>
      </c>
      <c r="K19" s="11"/>
      <c r="L19" s="46" t="str">
        <f t="shared" ref="L19:L28" si="4">IF($B19="","-",IFERROR($B19/SUM($B$19:$B$28)*(K19*100/5),"-"))</f>
        <v>-</v>
      </c>
      <c r="M19" s="11"/>
      <c r="N19" s="46" t="str">
        <f t="shared" ref="N19:N28" si="5">IF($B19="","-",IFERROR($B19/SUM($B$19:$B$28)*(M19*100/5),"-"))</f>
        <v>-</v>
      </c>
      <c r="O19" s="11"/>
      <c r="P19" s="46" t="str">
        <f t="shared" ref="P19:P28" si="6">IF($B19="","-",IFERROR($B19/SUM($B$19:$B$28)*(O19*100/5),"-"))</f>
        <v>-</v>
      </c>
      <c r="Q19" s="11"/>
      <c r="R19" s="46" t="str">
        <f t="shared" ref="R19:R28" si="7">IF($B19="","-",IFERROR($B19/SUM($B$19:$B$28)*(Q19*100/5),"-"))</f>
        <v>-</v>
      </c>
      <c r="S19" s="11"/>
      <c r="T19" s="46" t="str">
        <f t="shared" ref="T19:T28" si="8">IF($B19="","-",IFERROR($B19/SUM($B$19:$B$28)*(S19*100/5),"-"))</f>
        <v>-</v>
      </c>
      <c r="U19" s="11"/>
      <c r="V19" s="47"/>
      <c r="W19" s="30">
        <v>80</v>
      </c>
      <c r="X19" s="30">
        <v>5</v>
      </c>
      <c r="Y19" s="30">
        <f>IF($W19="","-",IFERROR($W19/SUM($W$19:$W$28)*(X19*100/5),"-"))</f>
        <v>80</v>
      </c>
      <c r="Z19" s="8"/>
    </row>
    <row r="20" spans="1:26" x14ac:dyDescent="0.45">
      <c r="A20" s="8" t="s">
        <v>49</v>
      </c>
      <c r="B20" s="11"/>
      <c r="C20" s="11"/>
      <c r="D20" s="46" t="str">
        <f t="shared" si="0"/>
        <v>-</v>
      </c>
      <c r="E20" s="11"/>
      <c r="F20" s="46" t="str">
        <f t="shared" si="1"/>
        <v>-</v>
      </c>
      <c r="G20" s="11"/>
      <c r="H20" s="46" t="str">
        <f t="shared" si="2"/>
        <v>-</v>
      </c>
      <c r="I20" s="11"/>
      <c r="J20" s="46" t="str">
        <f t="shared" si="3"/>
        <v>-</v>
      </c>
      <c r="K20" s="11"/>
      <c r="L20" s="46" t="str">
        <f t="shared" si="4"/>
        <v>-</v>
      </c>
      <c r="M20" s="11"/>
      <c r="N20" s="46" t="str">
        <f t="shared" si="5"/>
        <v>-</v>
      </c>
      <c r="O20" s="11"/>
      <c r="P20" s="46" t="str">
        <f t="shared" si="6"/>
        <v>-</v>
      </c>
      <c r="Q20" s="11"/>
      <c r="R20" s="46" t="str">
        <f t="shared" si="7"/>
        <v>-</v>
      </c>
      <c r="S20" s="11"/>
      <c r="T20" s="46" t="str">
        <f t="shared" si="8"/>
        <v>-</v>
      </c>
      <c r="U20" s="11"/>
      <c r="V20" s="47"/>
      <c r="W20" s="30">
        <v>15</v>
      </c>
      <c r="X20" s="30">
        <v>1</v>
      </c>
      <c r="Y20" s="30">
        <f t="shared" ref="Y20:Y28" si="9">IF($W20="","-",IFERROR($W20/SUM($W$19:$W$28)*(X20*100/5),"-"))</f>
        <v>3</v>
      </c>
      <c r="Z20" s="8"/>
    </row>
    <row r="21" spans="1:26" x14ac:dyDescent="0.45">
      <c r="A21" s="8" t="s">
        <v>50</v>
      </c>
      <c r="B21" s="11"/>
      <c r="C21" s="11"/>
      <c r="D21" s="46" t="str">
        <f t="shared" si="0"/>
        <v>-</v>
      </c>
      <c r="E21" s="11"/>
      <c r="F21" s="46" t="str">
        <f t="shared" si="1"/>
        <v>-</v>
      </c>
      <c r="G21" s="11"/>
      <c r="H21" s="46" t="str">
        <f t="shared" si="2"/>
        <v>-</v>
      </c>
      <c r="I21" s="11"/>
      <c r="J21" s="46" t="str">
        <f t="shared" si="3"/>
        <v>-</v>
      </c>
      <c r="K21" s="11"/>
      <c r="L21" s="46" t="str">
        <f t="shared" si="4"/>
        <v>-</v>
      </c>
      <c r="M21" s="11"/>
      <c r="N21" s="46" t="str">
        <f t="shared" si="5"/>
        <v>-</v>
      </c>
      <c r="O21" s="11"/>
      <c r="P21" s="46" t="str">
        <f t="shared" si="6"/>
        <v>-</v>
      </c>
      <c r="Q21" s="11"/>
      <c r="R21" s="46" t="str">
        <f t="shared" si="7"/>
        <v>-</v>
      </c>
      <c r="S21" s="11"/>
      <c r="T21" s="46" t="str">
        <f t="shared" si="8"/>
        <v>-</v>
      </c>
      <c r="U21" s="11"/>
      <c r="V21" s="47"/>
      <c r="W21" s="30">
        <v>5</v>
      </c>
      <c r="X21" s="30">
        <v>0</v>
      </c>
      <c r="Y21" s="30">
        <f t="shared" si="9"/>
        <v>0</v>
      </c>
      <c r="Z21" s="8"/>
    </row>
    <row r="22" spans="1:26" x14ac:dyDescent="0.45">
      <c r="A22" s="8" t="s">
        <v>62</v>
      </c>
      <c r="B22" s="11"/>
      <c r="C22" s="11"/>
      <c r="D22" s="46" t="str">
        <f t="shared" si="0"/>
        <v>-</v>
      </c>
      <c r="E22" s="11"/>
      <c r="F22" s="46" t="str">
        <f t="shared" si="1"/>
        <v>-</v>
      </c>
      <c r="G22" s="11"/>
      <c r="H22" s="46" t="str">
        <f t="shared" si="2"/>
        <v>-</v>
      </c>
      <c r="I22" s="11"/>
      <c r="J22" s="46" t="str">
        <f t="shared" si="3"/>
        <v>-</v>
      </c>
      <c r="K22" s="11"/>
      <c r="L22" s="46" t="str">
        <f t="shared" si="4"/>
        <v>-</v>
      </c>
      <c r="M22" s="11"/>
      <c r="N22" s="46" t="str">
        <f t="shared" si="5"/>
        <v>-</v>
      </c>
      <c r="O22" s="11"/>
      <c r="P22" s="46" t="str">
        <f t="shared" si="6"/>
        <v>-</v>
      </c>
      <c r="Q22" s="11"/>
      <c r="R22" s="46" t="str">
        <f t="shared" si="7"/>
        <v>-</v>
      </c>
      <c r="S22" s="11"/>
      <c r="T22" s="46" t="str">
        <f t="shared" si="8"/>
        <v>-</v>
      </c>
      <c r="U22" s="11"/>
      <c r="V22" s="47" t="str">
        <f t="shared" ref="V22:V28" si="10">IF($B22="","-",IFERROR($B22/SUM($B$19:$B$28)*(U22*100/5),"-"))</f>
        <v>-</v>
      </c>
      <c r="W22" s="30"/>
      <c r="X22" s="30"/>
      <c r="Y22" s="30" t="str">
        <f t="shared" si="9"/>
        <v>-</v>
      </c>
      <c r="Z22" s="8"/>
    </row>
    <row r="23" spans="1:26" x14ac:dyDescent="0.45">
      <c r="A23" s="8" t="s">
        <v>63</v>
      </c>
      <c r="B23" s="11"/>
      <c r="C23" s="11"/>
      <c r="D23" s="46" t="str">
        <f t="shared" si="0"/>
        <v>-</v>
      </c>
      <c r="E23" s="11"/>
      <c r="F23" s="46" t="str">
        <f t="shared" si="1"/>
        <v>-</v>
      </c>
      <c r="G23" s="11"/>
      <c r="H23" s="46" t="str">
        <f t="shared" si="2"/>
        <v>-</v>
      </c>
      <c r="I23" s="11"/>
      <c r="J23" s="46" t="str">
        <f t="shared" si="3"/>
        <v>-</v>
      </c>
      <c r="K23" s="11"/>
      <c r="L23" s="46" t="str">
        <f t="shared" si="4"/>
        <v>-</v>
      </c>
      <c r="M23" s="11"/>
      <c r="N23" s="46" t="str">
        <f t="shared" si="5"/>
        <v>-</v>
      </c>
      <c r="O23" s="11"/>
      <c r="P23" s="46" t="str">
        <f t="shared" si="6"/>
        <v>-</v>
      </c>
      <c r="Q23" s="11"/>
      <c r="R23" s="46" t="str">
        <f t="shared" si="7"/>
        <v>-</v>
      </c>
      <c r="S23" s="11"/>
      <c r="T23" s="46" t="str">
        <f t="shared" si="8"/>
        <v>-</v>
      </c>
      <c r="U23" s="11"/>
      <c r="V23" s="47" t="str">
        <f t="shared" si="10"/>
        <v>-</v>
      </c>
      <c r="W23" s="30"/>
      <c r="X23" s="30"/>
      <c r="Y23" s="30" t="str">
        <f t="shared" si="9"/>
        <v>-</v>
      </c>
      <c r="Z23" s="8"/>
    </row>
    <row r="24" spans="1:26" x14ac:dyDescent="0.45">
      <c r="A24" s="8" t="s">
        <v>64</v>
      </c>
      <c r="B24" s="11"/>
      <c r="C24" s="11"/>
      <c r="D24" s="46" t="str">
        <f t="shared" si="0"/>
        <v>-</v>
      </c>
      <c r="E24" s="11"/>
      <c r="F24" s="46" t="str">
        <f t="shared" si="1"/>
        <v>-</v>
      </c>
      <c r="G24" s="11"/>
      <c r="H24" s="46" t="str">
        <f t="shared" si="2"/>
        <v>-</v>
      </c>
      <c r="I24" s="11"/>
      <c r="J24" s="46" t="str">
        <f t="shared" si="3"/>
        <v>-</v>
      </c>
      <c r="K24" s="11"/>
      <c r="L24" s="46" t="str">
        <f t="shared" si="4"/>
        <v>-</v>
      </c>
      <c r="M24" s="11"/>
      <c r="N24" s="46" t="str">
        <f t="shared" si="5"/>
        <v>-</v>
      </c>
      <c r="O24" s="11"/>
      <c r="P24" s="46" t="str">
        <f t="shared" si="6"/>
        <v>-</v>
      </c>
      <c r="Q24" s="11"/>
      <c r="R24" s="46" t="str">
        <f t="shared" si="7"/>
        <v>-</v>
      </c>
      <c r="S24" s="11"/>
      <c r="T24" s="46" t="str">
        <f t="shared" si="8"/>
        <v>-</v>
      </c>
      <c r="U24" s="11"/>
      <c r="V24" s="47" t="str">
        <f t="shared" si="10"/>
        <v>-</v>
      </c>
      <c r="W24" s="30"/>
      <c r="X24" s="30"/>
      <c r="Y24" s="30" t="str">
        <f t="shared" si="9"/>
        <v>-</v>
      </c>
      <c r="Z24" s="8"/>
    </row>
    <row r="25" spans="1:26" x14ac:dyDescent="0.45">
      <c r="A25" s="8" t="s">
        <v>65</v>
      </c>
      <c r="B25" s="11"/>
      <c r="C25" s="11"/>
      <c r="D25" s="46" t="str">
        <f t="shared" si="0"/>
        <v>-</v>
      </c>
      <c r="E25" s="11"/>
      <c r="F25" s="46" t="str">
        <f t="shared" si="1"/>
        <v>-</v>
      </c>
      <c r="G25" s="11"/>
      <c r="H25" s="46" t="str">
        <f t="shared" si="2"/>
        <v>-</v>
      </c>
      <c r="I25" s="11"/>
      <c r="J25" s="46" t="str">
        <f t="shared" si="3"/>
        <v>-</v>
      </c>
      <c r="K25" s="11"/>
      <c r="L25" s="46" t="str">
        <f t="shared" si="4"/>
        <v>-</v>
      </c>
      <c r="M25" s="11"/>
      <c r="N25" s="46" t="str">
        <f t="shared" si="5"/>
        <v>-</v>
      </c>
      <c r="O25" s="11"/>
      <c r="P25" s="46" t="str">
        <f t="shared" si="6"/>
        <v>-</v>
      </c>
      <c r="Q25" s="11"/>
      <c r="R25" s="46" t="str">
        <f t="shared" si="7"/>
        <v>-</v>
      </c>
      <c r="S25" s="11"/>
      <c r="T25" s="46" t="str">
        <f t="shared" si="8"/>
        <v>-</v>
      </c>
      <c r="U25" s="11"/>
      <c r="V25" s="47" t="str">
        <f t="shared" si="10"/>
        <v>-</v>
      </c>
      <c r="W25" s="30"/>
      <c r="X25" s="30"/>
      <c r="Y25" s="30" t="str">
        <f t="shared" si="9"/>
        <v>-</v>
      </c>
      <c r="Z25" s="8"/>
    </row>
    <row r="26" spans="1:26" x14ac:dyDescent="0.45">
      <c r="A26" s="8" t="s">
        <v>66</v>
      </c>
      <c r="B26" s="11"/>
      <c r="C26" s="11"/>
      <c r="D26" s="46" t="str">
        <f t="shared" si="0"/>
        <v>-</v>
      </c>
      <c r="E26" s="11"/>
      <c r="F26" s="46" t="str">
        <f t="shared" si="1"/>
        <v>-</v>
      </c>
      <c r="G26" s="11"/>
      <c r="H26" s="46" t="str">
        <f t="shared" si="2"/>
        <v>-</v>
      </c>
      <c r="I26" s="11"/>
      <c r="J26" s="46" t="str">
        <f t="shared" si="3"/>
        <v>-</v>
      </c>
      <c r="K26" s="11"/>
      <c r="L26" s="46" t="str">
        <f t="shared" si="4"/>
        <v>-</v>
      </c>
      <c r="M26" s="11"/>
      <c r="N26" s="46" t="str">
        <f t="shared" si="5"/>
        <v>-</v>
      </c>
      <c r="O26" s="11"/>
      <c r="P26" s="46" t="str">
        <f t="shared" si="6"/>
        <v>-</v>
      </c>
      <c r="Q26" s="11"/>
      <c r="R26" s="46" t="str">
        <f t="shared" si="7"/>
        <v>-</v>
      </c>
      <c r="S26" s="11"/>
      <c r="T26" s="46" t="str">
        <f t="shared" si="8"/>
        <v>-</v>
      </c>
      <c r="U26" s="11"/>
      <c r="V26" s="47" t="str">
        <f t="shared" si="10"/>
        <v>-</v>
      </c>
      <c r="W26" s="30"/>
      <c r="X26" s="30"/>
      <c r="Y26" s="30" t="str">
        <f t="shared" si="9"/>
        <v>-</v>
      </c>
      <c r="Z26" s="8"/>
    </row>
    <row r="27" spans="1:26" x14ac:dyDescent="0.45">
      <c r="A27" s="8" t="s">
        <v>67</v>
      </c>
      <c r="B27" s="11"/>
      <c r="C27" s="11"/>
      <c r="D27" s="46" t="str">
        <f t="shared" si="0"/>
        <v>-</v>
      </c>
      <c r="E27" s="11"/>
      <c r="F27" s="46" t="str">
        <f t="shared" si="1"/>
        <v>-</v>
      </c>
      <c r="G27" s="11"/>
      <c r="H27" s="46" t="str">
        <f t="shared" si="2"/>
        <v>-</v>
      </c>
      <c r="I27" s="11"/>
      <c r="J27" s="46" t="str">
        <f t="shared" si="3"/>
        <v>-</v>
      </c>
      <c r="K27" s="11"/>
      <c r="L27" s="46" t="str">
        <f t="shared" si="4"/>
        <v>-</v>
      </c>
      <c r="M27" s="11"/>
      <c r="N27" s="46" t="str">
        <f t="shared" si="5"/>
        <v>-</v>
      </c>
      <c r="O27" s="11"/>
      <c r="P27" s="46" t="str">
        <f t="shared" si="6"/>
        <v>-</v>
      </c>
      <c r="Q27" s="11"/>
      <c r="R27" s="46" t="str">
        <f t="shared" si="7"/>
        <v>-</v>
      </c>
      <c r="S27" s="11"/>
      <c r="T27" s="46" t="str">
        <f t="shared" si="8"/>
        <v>-</v>
      </c>
      <c r="U27" s="11"/>
      <c r="V27" s="47" t="str">
        <f t="shared" si="10"/>
        <v>-</v>
      </c>
      <c r="W27" s="30"/>
      <c r="X27" s="30"/>
      <c r="Y27" s="30" t="str">
        <f t="shared" si="9"/>
        <v>-</v>
      </c>
      <c r="Z27" s="8"/>
    </row>
    <row r="28" spans="1:26" x14ac:dyDescent="0.45">
      <c r="A28" s="8" t="s">
        <v>68</v>
      </c>
      <c r="B28" s="11"/>
      <c r="C28" s="11"/>
      <c r="D28" s="46" t="str">
        <f t="shared" si="0"/>
        <v>-</v>
      </c>
      <c r="E28" s="11"/>
      <c r="F28" s="46" t="str">
        <f t="shared" si="1"/>
        <v>-</v>
      </c>
      <c r="G28" s="11"/>
      <c r="H28" s="46" t="str">
        <f t="shared" si="2"/>
        <v>-</v>
      </c>
      <c r="I28" s="11"/>
      <c r="J28" s="46" t="str">
        <f t="shared" si="3"/>
        <v>-</v>
      </c>
      <c r="K28" s="11"/>
      <c r="L28" s="46" t="str">
        <f t="shared" si="4"/>
        <v>-</v>
      </c>
      <c r="M28" s="11"/>
      <c r="N28" s="46" t="str">
        <f t="shared" si="5"/>
        <v>-</v>
      </c>
      <c r="O28" s="11"/>
      <c r="P28" s="46" t="str">
        <f t="shared" si="6"/>
        <v>-</v>
      </c>
      <c r="Q28" s="11"/>
      <c r="R28" s="46" t="str">
        <f t="shared" si="7"/>
        <v>-</v>
      </c>
      <c r="S28" s="11"/>
      <c r="T28" s="46" t="str">
        <f t="shared" si="8"/>
        <v>-</v>
      </c>
      <c r="U28" s="11"/>
      <c r="V28" s="47" t="str">
        <f t="shared" si="10"/>
        <v>-</v>
      </c>
      <c r="W28" s="30"/>
      <c r="X28" s="30"/>
      <c r="Y28" s="30" t="str">
        <f t="shared" si="9"/>
        <v>-</v>
      </c>
      <c r="Z28" s="8"/>
    </row>
    <row r="29" spans="1:26" x14ac:dyDescent="0.45">
      <c r="A29" s="42" t="s">
        <v>79</v>
      </c>
      <c r="B29" s="43" t="str">
        <f>IF(SUM(B19:B28)=100,"100","not 100")</f>
        <v>not 100</v>
      </c>
      <c r="C29" s="25"/>
      <c r="D29" s="43">
        <f>SUM(D19:D28)</f>
        <v>0</v>
      </c>
      <c r="E29" s="25"/>
      <c r="F29" s="43">
        <f>SUM(F19:F28)</f>
        <v>0</v>
      </c>
      <c r="G29" s="25"/>
      <c r="H29" s="43">
        <f>SUM(H19:H28)</f>
        <v>0</v>
      </c>
      <c r="I29" s="25"/>
      <c r="J29" s="43">
        <f>SUM(J19:J28)</f>
        <v>0</v>
      </c>
      <c r="K29" s="25"/>
      <c r="L29" s="43">
        <f>SUM(L19:L28)</f>
        <v>0</v>
      </c>
      <c r="M29" s="25"/>
      <c r="N29" s="43">
        <f>SUM(N19:N28)</f>
        <v>0</v>
      </c>
      <c r="O29" s="25"/>
      <c r="P29" s="43">
        <f>SUM(P19:P28)</f>
        <v>0</v>
      </c>
      <c r="Q29" s="25"/>
      <c r="R29" s="43">
        <f>SUM(R19:R28)</f>
        <v>0</v>
      </c>
      <c r="S29" s="25"/>
      <c r="T29" s="43">
        <f>SUM(T19:T28)</f>
        <v>0</v>
      </c>
      <c r="U29" s="25"/>
      <c r="V29" s="48">
        <f>SUM(V19:V28)</f>
        <v>0</v>
      </c>
      <c r="W29" s="33" t="str">
        <f>IF(SUM(W19:W28)=100,"100","not 100")</f>
        <v>100</v>
      </c>
      <c r="X29" s="25"/>
      <c r="Y29" s="33">
        <f>SUM(Y19:Y28)</f>
        <v>83</v>
      </c>
      <c r="Z29" s="8"/>
    </row>
    <row r="30" spans="1:26" s="2" customFormat="1" x14ac:dyDescent="0.45">
      <c r="A30" s="7" t="s">
        <v>52</v>
      </c>
      <c r="B30" s="13"/>
      <c r="C30" s="82"/>
      <c r="D30" s="83"/>
      <c r="E30" s="82"/>
      <c r="F30" s="83"/>
      <c r="G30" s="82"/>
      <c r="H30" s="83"/>
      <c r="I30" s="82"/>
      <c r="J30" s="83"/>
      <c r="K30" s="82"/>
      <c r="L30" s="83"/>
      <c r="M30" s="82"/>
      <c r="N30" s="83"/>
      <c r="O30" s="82"/>
      <c r="P30" s="83"/>
      <c r="Q30" s="82"/>
      <c r="R30" s="83"/>
      <c r="S30" s="82"/>
      <c r="T30" s="83"/>
      <c r="U30" s="82"/>
      <c r="V30" s="84"/>
      <c r="W30" s="96"/>
      <c r="X30" s="96"/>
      <c r="Y30" s="96"/>
      <c r="Z30" s="24"/>
    </row>
    <row r="31" spans="1:26" x14ac:dyDescent="0.45">
      <c r="A31" s="8" t="s">
        <v>53</v>
      </c>
      <c r="B31" s="25"/>
      <c r="C31" s="109"/>
      <c r="D31" s="111"/>
      <c r="E31" s="109"/>
      <c r="F31" s="111"/>
      <c r="G31" s="109"/>
      <c r="H31" s="111"/>
      <c r="I31" s="109"/>
      <c r="J31" s="111"/>
      <c r="K31" s="109"/>
      <c r="L31" s="111"/>
      <c r="M31" s="109"/>
      <c r="N31" s="111"/>
      <c r="O31" s="109"/>
      <c r="P31" s="111"/>
      <c r="Q31" s="109"/>
      <c r="R31" s="111"/>
      <c r="S31" s="109"/>
      <c r="T31" s="111"/>
      <c r="U31" s="109"/>
      <c r="V31" s="110"/>
      <c r="W31" s="103">
        <v>9300</v>
      </c>
      <c r="X31" s="104"/>
      <c r="Y31" s="105"/>
      <c r="Z31" s="8" t="s">
        <v>54</v>
      </c>
    </row>
    <row r="32" spans="1:26" x14ac:dyDescent="0.45">
      <c r="A32" s="8" t="s">
        <v>55</v>
      </c>
      <c r="B32" s="25"/>
      <c r="C32" s="109"/>
      <c r="D32" s="111"/>
      <c r="E32" s="109"/>
      <c r="F32" s="111"/>
      <c r="G32" s="109"/>
      <c r="H32" s="111"/>
      <c r="I32" s="109"/>
      <c r="J32" s="111"/>
      <c r="K32" s="109"/>
      <c r="L32" s="111"/>
      <c r="M32" s="109"/>
      <c r="N32" s="111"/>
      <c r="O32" s="109"/>
      <c r="P32" s="111"/>
      <c r="Q32" s="109"/>
      <c r="R32" s="111"/>
      <c r="S32" s="109"/>
      <c r="T32" s="111"/>
      <c r="U32" s="109"/>
      <c r="V32" s="110"/>
      <c r="W32" s="103">
        <v>1250</v>
      </c>
      <c r="X32" s="104"/>
      <c r="Y32" s="105"/>
      <c r="Z32" s="8"/>
    </row>
    <row r="33" spans="1:26" x14ac:dyDescent="0.45">
      <c r="A33" s="42" t="s">
        <v>56</v>
      </c>
      <c r="B33" s="25"/>
      <c r="C33" s="97" t="str">
        <f>IF(SUM(C31:C32)=0,"-",SUM(C31:C32))</f>
        <v>-</v>
      </c>
      <c r="D33" s="98"/>
      <c r="E33" s="97" t="str">
        <f>IF(SUM(E31:E32)=0,"-",SUM(E31:E32))</f>
        <v>-</v>
      </c>
      <c r="F33" s="98"/>
      <c r="G33" s="97" t="str">
        <f>IF(SUM(G31:G32)=0,"-",SUM(G31:G32))</f>
        <v>-</v>
      </c>
      <c r="H33" s="98"/>
      <c r="I33" s="97" t="str">
        <f>IF(SUM(I31:I32)=0,"-",SUM(I31:I32))</f>
        <v>-</v>
      </c>
      <c r="J33" s="98"/>
      <c r="K33" s="97" t="str">
        <f>IF(SUM(K31:K32)=0,"-",SUM(K31:K32))</f>
        <v>-</v>
      </c>
      <c r="L33" s="98"/>
      <c r="M33" s="97" t="str">
        <f>IF(SUM(M31:M32)=0,"-",SUM(M31:M32))</f>
        <v>-</v>
      </c>
      <c r="N33" s="98"/>
      <c r="O33" s="97" t="str">
        <f>IF(SUM(O31:O32)=0,"-",SUM(O31:O32))</f>
        <v>-</v>
      </c>
      <c r="P33" s="98"/>
      <c r="Q33" s="97" t="str">
        <f>IF(SUM(Q31:Q32)=0,"-",SUM(Q31:Q32))</f>
        <v>-</v>
      </c>
      <c r="R33" s="98"/>
      <c r="S33" s="97" t="str">
        <f>IF(SUM(S31:S32)=0,"-",SUM(S31:S32))</f>
        <v>-</v>
      </c>
      <c r="T33" s="98"/>
      <c r="U33" s="97" t="str">
        <f>IF(SUM(U31:U32)=0,"-",SUM(U31:U32))</f>
        <v>-</v>
      </c>
      <c r="V33" s="98"/>
      <c r="W33" s="106">
        <f>SUM(W31:W32)</f>
        <v>10550</v>
      </c>
      <c r="X33" s="107"/>
      <c r="Y33" s="108"/>
      <c r="Z33" s="8"/>
    </row>
    <row r="34" spans="1:26" s="2" customFormat="1" x14ac:dyDescent="0.45">
      <c r="A34" s="7" t="s">
        <v>70</v>
      </c>
      <c r="B34" s="26"/>
      <c r="C34" s="86" t="str">
        <f>IFERROR(D29/C33,"-")</f>
        <v>-</v>
      </c>
      <c r="D34" s="87"/>
      <c r="E34" s="86" t="str">
        <f>IFERROR(F29/E33,"-")</f>
        <v>-</v>
      </c>
      <c r="F34" s="87"/>
      <c r="G34" s="86" t="str">
        <f>IFERROR(H29/G33,"-")</f>
        <v>-</v>
      </c>
      <c r="H34" s="87"/>
      <c r="I34" s="86" t="str">
        <f>IFERROR(J29/I33,"-")</f>
        <v>-</v>
      </c>
      <c r="J34" s="87"/>
      <c r="K34" s="86" t="str">
        <f>IFERROR(L29/K33,"-")</f>
        <v>-</v>
      </c>
      <c r="L34" s="87"/>
      <c r="M34" s="86" t="str">
        <f>IFERROR(N29/M33,"-")</f>
        <v>-</v>
      </c>
      <c r="N34" s="87"/>
      <c r="O34" s="86" t="str">
        <f>IFERROR(P29/O33,"-")</f>
        <v>-</v>
      </c>
      <c r="P34" s="87"/>
      <c r="Q34" s="86" t="str">
        <f>IFERROR(R29/Q33,"-")</f>
        <v>-</v>
      </c>
      <c r="R34" s="87"/>
      <c r="S34" s="86" t="str">
        <f>IFERROR(T29/S33,"-")</f>
        <v>-</v>
      </c>
      <c r="T34" s="87"/>
      <c r="U34" s="86" t="str">
        <f>IFERROR(V29/U33,"-")</f>
        <v>-</v>
      </c>
      <c r="V34" s="99"/>
      <c r="W34" s="100">
        <f>IFERROR(Y29/W33,"-")</f>
        <v>7.8672985781990529E-3</v>
      </c>
      <c r="X34" s="101"/>
      <c r="Y34" s="102"/>
      <c r="Z34" s="21"/>
    </row>
    <row r="35" spans="1:26" s="2" customFormat="1" x14ac:dyDescent="0.45">
      <c r="A35" s="7" t="s">
        <v>59</v>
      </c>
      <c r="B35" s="26"/>
      <c r="C35" s="86" t="str">
        <f>IFERROR(IF(OR(C12="No",C12="",C17="Fail",C17=""),"-",COUNTIFS($C12:$V12,C$12,$C17:$V17,C$17,$C34:$V34,"&gt;"&amp;C$34)+1),"-")</f>
        <v>-</v>
      </c>
      <c r="D35" s="87"/>
      <c r="E35" s="86" t="str">
        <f>IFERROR(IF(OR(E12="No",E12="",E17="Fail",E17=""),"-",COUNTIFS($C12:$V12,E$12,$C17:$V17,E$17,$C34:$V34,"&gt;"&amp;E$34)+1),"-")</f>
        <v>-</v>
      </c>
      <c r="F35" s="87"/>
      <c r="G35" s="86" t="str">
        <f>IFERROR(IF(OR(G12="No",G12="",G17="Fail",G17=""),"-",COUNTIFS($C12:$V12,G$12,$C17:$V17,G$17,$C34:$V34,"&gt;"&amp;G$34)+1),"-")</f>
        <v>-</v>
      </c>
      <c r="H35" s="87"/>
      <c r="I35" s="86" t="str">
        <f>IFERROR(IF(OR(I12="No",I12="",I17="Fail",I17=""),"-",COUNTIFS($C12:$V12,I$12,$C17:$V17,I$17,$C34:$V34,"&gt;"&amp;I$34)+1),"-")</f>
        <v>-</v>
      </c>
      <c r="J35" s="87"/>
      <c r="K35" s="86" t="str">
        <f>IFERROR(IF(OR(K12="No",K12="",K17="Fail",K17=""),"-",COUNTIFS($C12:$V12,K$12,$C17:$V17,K$17,$C34:$V34,"&gt;"&amp;K$34)+1),"-")</f>
        <v>-</v>
      </c>
      <c r="L35" s="87"/>
      <c r="M35" s="86" t="str">
        <f>IFERROR(IF(OR(M12="No",M12="",M17="Fail",M17=""),"-",COUNTIFS($C12:$V12,M$12,$C17:$V17,M$17,$C34:$V34,"&gt;"&amp;M$34)+1),"-")</f>
        <v>-</v>
      </c>
      <c r="N35" s="87"/>
      <c r="O35" s="86" t="str">
        <f>IFERROR(IF(OR(O12="No",O12="",O17="Fail",O17=""),"-",COUNTIFS($C12:$V12,O$12,$C17:$V17,O$17,$C34:$V34,"&gt;"&amp;O$34)+1),"-")</f>
        <v>-</v>
      </c>
      <c r="P35" s="87"/>
      <c r="Q35" s="86" t="str">
        <f>IFERROR(IF(OR(Q12="No",Q12="",Q17="Fail",Q17=""),"-",COUNTIFS($C12:$V12,Q$12,$C17:$V17,Q$17,$C34:$V34,"&gt;"&amp;Q$34)+1),"-")</f>
        <v>-</v>
      </c>
      <c r="R35" s="87"/>
      <c r="S35" s="86" t="str">
        <f>IFERROR(IF(OR(S12="No",S12="",S17="Fail",S17=""),"-",COUNTIFS($C12:$V12,S$12,$C17:$V17,S$17,$C34:$V34,"&gt;"&amp;S$34)+1),"-")</f>
        <v>-</v>
      </c>
      <c r="T35" s="87"/>
      <c r="U35" s="86" t="str">
        <f>IFERROR(IF(OR(U12="No",U12="",U17="Fail",U17=""),"-",COUNTIFS($C12:$V12,U$12,$C17:$V17,U$17,$C34:$V34,"&gt;"&amp;U$34)+1),"-")</f>
        <v>-</v>
      </c>
      <c r="V35" s="87"/>
      <c r="W35" s="100">
        <f>IFERROR(IF(OR(W12="No",W12="",W17="Fail",W17=""),"-",COUNTIFS($W12,W$12,$W17,W$17,$W34,"&gt;"&amp;W$34)+1),"-")</f>
        <v>1</v>
      </c>
      <c r="X35" s="101"/>
      <c r="Y35" s="102"/>
      <c r="Z35" s="21"/>
    </row>
    <row r="36" spans="1:26" ht="114" x14ac:dyDescent="0.45">
      <c r="A36" s="53" t="s">
        <v>57</v>
      </c>
      <c r="B36" s="26"/>
      <c r="C36" s="124"/>
      <c r="D36" s="125"/>
      <c r="E36" s="124"/>
      <c r="F36" s="125"/>
      <c r="G36" s="124"/>
      <c r="H36" s="125"/>
      <c r="I36" s="124"/>
      <c r="J36" s="125"/>
      <c r="K36" s="124"/>
      <c r="L36" s="125"/>
      <c r="M36" s="124"/>
      <c r="N36" s="125"/>
      <c r="O36" s="124"/>
      <c r="P36" s="125"/>
      <c r="Q36" s="124"/>
      <c r="R36" s="125"/>
      <c r="S36" s="124"/>
      <c r="T36" s="125"/>
      <c r="U36" s="124"/>
      <c r="V36" s="125"/>
      <c r="W36" s="126" t="s">
        <v>58</v>
      </c>
      <c r="X36" s="127"/>
      <c r="Y36" s="128"/>
      <c r="Z36" s="28" t="s">
        <v>83</v>
      </c>
    </row>
    <row r="37" spans="1:26" ht="28.5" x14ac:dyDescent="0.45">
      <c r="A37" s="54" t="s">
        <v>84</v>
      </c>
      <c r="B37" s="26"/>
      <c r="C37" s="122"/>
      <c r="D37" s="123"/>
      <c r="E37" s="122"/>
      <c r="F37" s="123"/>
      <c r="G37" s="122"/>
      <c r="H37" s="123"/>
      <c r="I37" s="122"/>
      <c r="J37" s="123"/>
      <c r="K37" s="122"/>
      <c r="L37" s="123"/>
      <c r="M37" s="122"/>
      <c r="N37" s="123"/>
      <c r="O37" s="122"/>
      <c r="P37" s="123"/>
      <c r="Q37" s="122"/>
      <c r="R37" s="123"/>
      <c r="S37" s="122"/>
      <c r="T37" s="123"/>
      <c r="U37" s="122"/>
      <c r="V37" s="123"/>
      <c r="W37" s="129"/>
      <c r="X37" s="130"/>
      <c r="Y37" s="131"/>
      <c r="Z37" s="8" t="s">
        <v>81</v>
      </c>
    </row>
  </sheetData>
  <mergeCells count="213">
    <mergeCell ref="U37:V37"/>
    <mergeCell ref="U36:V36"/>
    <mergeCell ref="W36:Y36"/>
    <mergeCell ref="W37:Y37"/>
    <mergeCell ref="C37:D37"/>
    <mergeCell ref="E37:F37"/>
    <mergeCell ref="G37:H37"/>
    <mergeCell ref="I37:J37"/>
    <mergeCell ref="K37:L37"/>
    <mergeCell ref="M37:N37"/>
    <mergeCell ref="O37:P37"/>
    <mergeCell ref="Q37:R37"/>
    <mergeCell ref="S37:T37"/>
    <mergeCell ref="C36:D36"/>
    <mergeCell ref="E36:F36"/>
    <mergeCell ref="G36:H36"/>
    <mergeCell ref="I36:J36"/>
    <mergeCell ref="K36:L36"/>
    <mergeCell ref="M36:N36"/>
    <mergeCell ref="O36:P36"/>
    <mergeCell ref="Q36:R36"/>
    <mergeCell ref="S36:T36"/>
    <mergeCell ref="S32:T32"/>
    <mergeCell ref="S33:T33"/>
    <mergeCell ref="S34:T34"/>
    <mergeCell ref="S35:T35"/>
    <mergeCell ref="Q35:R35"/>
    <mergeCell ref="S7:T7"/>
    <mergeCell ref="S8:T8"/>
    <mergeCell ref="S9:T9"/>
    <mergeCell ref="S10:T10"/>
    <mergeCell ref="S11:T11"/>
    <mergeCell ref="S12:T12"/>
    <mergeCell ref="S13:T13"/>
    <mergeCell ref="S14:T14"/>
    <mergeCell ref="S15:T15"/>
    <mergeCell ref="S16:T16"/>
    <mergeCell ref="S17:T17"/>
    <mergeCell ref="S30:T30"/>
    <mergeCell ref="S31:T31"/>
    <mergeCell ref="Q31:R31"/>
    <mergeCell ref="Q32:R32"/>
    <mergeCell ref="Q33:R33"/>
    <mergeCell ref="Q34:R34"/>
    <mergeCell ref="O34:P34"/>
    <mergeCell ref="O35:P35"/>
    <mergeCell ref="Q7:R7"/>
    <mergeCell ref="Q8:R8"/>
    <mergeCell ref="Q9:R9"/>
    <mergeCell ref="Q10:R10"/>
    <mergeCell ref="Q11:R11"/>
    <mergeCell ref="Q12:R12"/>
    <mergeCell ref="Q13:R13"/>
    <mergeCell ref="Q14:R14"/>
    <mergeCell ref="Q15:R15"/>
    <mergeCell ref="Q16:R16"/>
    <mergeCell ref="Q17:R17"/>
    <mergeCell ref="Q30:R30"/>
    <mergeCell ref="O30:P30"/>
    <mergeCell ref="O31:P31"/>
    <mergeCell ref="O32:P32"/>
    <mergeCell ref="O33:P33"/>
    <mergeCell ref="O13:P13"/>
    <mergeCell ref="O14:P14"/>
    <mergeCell ref="O15:P15"/>
    <mergeCell ref="O16:P16"/>
    <mergeCell ref="O17:P17"/>
    <mergeCell ref="M31:N31"/>
    <mergeCell ref="M32:N32"/>
    <mergeCell ref="K35:L35"/>
    <mergeCell ref="M14:N14"/>
    <mergeCell ref="M15:N15"/>
    <mergeCell ref="M16:N16"/>
    <mergeCell ref="M34:N34"/>
    <mergeCell ref="M35:N35"/>
    <mergeCell ref="M33:N33"/>
    <mergeCell ref="I33:J33"/>
    <mergeCell ref="I34:J34"/>
    <mergeCell ref="K33:L33"/>
    <mergeCell ref="K34:L34"/>
    <mergeCell ref="M7:N7"/>
    <mergeCell ref="M8:N8"/>
    <mergeCell ref="M9:N9"/>
    <mergeCell ref="M10:N10"/>
    <mergeCell ref="M11:N11"/>
    <mergeCell ref="M12:N12"/>
    <mergeCell ref="M13:N13"/>
    <mergeCell ref="K13:L13"/>
    <mergeCell ref="K14:L14"/>
    <mergeCell ref="K15:L15"/>
    <mergeCell ref="K16:L16"/>
    <mergeCell ref="K17:L17"/>
    <mergeCell ref="K30:L30"/>
    <mergeCell ref="K31:L31"/>
    <mergeCell ref="K32:L32"/>
    <mergeCell ref="I31:J31"/>
    <mergeCell ref="I32:J32"/>
    <mergeCell ref="M17:N17"/>
    <mergeCell ref="M30:N30"/>
    <mergeCell ref="G34:H34"/>
    <mergeCell ref="G35:H35"/>
    <mergeCell ref="I8:J8"/>
    <mergeCell ref="I9:J9"/>
    <mergeCell ref="I10:J10"/>
    <mergeCell ref="I11:J11"/>
    <mergeCell ref="I12:J12"/>
    <mergeCell ref="I13:J13"/>
    <mergeCell ref="I14:J14"/>
    <mergeCell ref="I15:J15"/>
    <mergeCell ref="I16:J16"/>
    <mergeCell ref="I17:J17"/>
    <mergeCell ref="I30:J30"/>
    <mergeCell ref="G17:H17"/>
    <mergeCell ref="G30:H30"/>
    <mergeCell ref="G31:H31"/>
    <mergeCell ref="G32:H32"/>
    <mergeCell ref="G33:H33"/>
    <mergeCell ref="G12:H12"/>
    <mergeCell ref="G13:H13"/>
    <mergeCell ref="G14:H14"/>
    <mergeCell ref="I35:J35"/>
    <mergeCell ref="G15:H15"/>
    <mergeCell ref="G16:H16"/>
    <mergeCell ref="W12:Y12"/>
    <mergeCell ref="C10:D10"/>
    <mergeCell ref="C11:D11"/>
    <mergeCell ref="W8:Y8"/>
    <mergeCell ref="W9:Y9"/>
    <mergeCell ref="W10:Y10"/>
    <mergeCell ref="W11:Y11"/>
    <mergeCell ref="G8:H8"/>
    <mergeCell ref="G9:H9"/>
    <mergeCell ref="G10:H10"/>
    <mergeCell ref="G11:H11"/>
    <mergeCell ref="C13:D13"/>
    <mergeCell ref="E13:F13"/>
    <mergeCell ref="U9:V9"/>
    <mergeCell ref="U10:V10"/>
    <mergeCell ref="K8:L8"/>
    <mergeCell ref="K9:L9"/>
    <mergeCell ref="K10:L10"/>
    <mergeCell ref="E10:F10"/>
    <mergeCell ref="U7:V7"/>
    <mergeCell ref="E7:F7"/>
    <mergeCell ref="C7:D7"/>
    <mergeCell ref="W7:Y7"/>
    <mergeCell ref="C8:D8"/>
    <mergeCell ref="E8:F8"/>
    <mergeCell ref="U8:V8"/>
    <mergeCell ref="G7:H7"/>
    <mergeCell ref="I7:J7"/>
    <mergeCell ref="K7:L7"/>
    <mergeCell ref="O7:P7"/>
    <mergeCell ref="O8:P8"/>
    <mergeCell ref="E11:F11"/>
    <mergeCell ref="E12:F12"/>
    <mergeCell ref="C9:D9"/>
    <mergeCell ref="O9:P9"/>
    <mergeCell ref="O10:P10"/>
    <mergeCell ref="O11:P11"/>
    <mergeCell ref="O12:P12"/>
    <mergeCell ref="K11:L11"/>
    <mergeCell ref="K12:L12"/>
    <mergeCell ref="C35:D35"/>
    <mergeCell ref="E31:F31"/>
    <mergeCell ref="E32:F32"/>
    <mergeCell ref="E33:F33"/>
    <mergeCell ref="E34:F34"/>
    <mergeCell ref="E35:F35"/>
    <mergeCell ref="C31:D31"/>
    <mergeCell ref="C32:D32"/>
    <mergeCell ref="C33:D33"/>
    <mergeCell ref="C34:D34"/>
    <mergeCell ref="U33:V33"/>
    <mergeCell ref="U34:V34"/>
    <mergeCell ref="U14:V14"/>
    <mergeCell ref="U15:V15"/>
    <mergeCell ref="U16:V16"/>
    <mergeCell ref="U17:V17"/>
    <mergeCell ref="W35:Y35"/>
    <mergeCell ref="W14:Y14"/>
    <mergeCell ref="W15:Y15"/>
    <mergeCell ref="W34:Y34"/>
    <mergeCell ref="W31:Y31"/>
    <mergeCell ref="W32:Y32"/>
    <mergeCell ref="W33:Y33"/>
    <mergeCell ref="U35:V35"/>
    <mergeCell ref="U31:V31"/>
    <mergeCell ref="U32:V32"/>
    <mergeCell ref="C30:D30"/>
    <mergeCell ref="E30:F30"/>
    <mergeCell ref="U30:V30"/>
    <mergeCell ref="A1:Y1"/>
    <mergeCell ref="B3:F3"/>
    <mergeCell ref="B4:F4"/>
    <mergeCell ref="B5:F5"/>
    <mergeCell ref="U12:V12"/>
    <mergeCell ref="C14:D14"/>
    <mergeCell ref="C15:D15"/>
    <mergeCell ref="C16:D16"/>
    <mergeCell ref="C17:D17"/>
    <mergeCell ref="E14:F14"/>
    <mergeCell ref="E15:F15"/>
    <mergeCell ref="E16:F16"/>
    <mergeCell ref="E17:F17"/>
    <mergeCell ref="W16:Y16"/>
    <mergeCell ref="W17:Y17"/>
    <mergeCell ref="U13:V13"/>
    <mergeCell ref="W13:Y13"/>
    <mergeCell ref="W30:Y30"/>
    <mergeCell ref="U11:V11"/>
    <mergeCell ref="C12:D12"/>
    <mergeCell ref="E9:F9"/>
  </mergeCells>
  <conditionalFormatting sqref="B29">
    <cfRule type="cellIs" dxfId="1" priority="3" operator="equal">
      <formula>"not 100"</formula>
    </cfRule>
  </conditionalFormatting>
  <conditionalFormatting sqref="W29">
    <cfRule type="cellIs" dxfId="0" priority="2" operator="equal">
      <formula>"not 100"</formula>
    </cfRule>
  </conditionalFormatting>
  <dataValidations count="6">
    <dataValidation type="list" allowBlank="1" showInputMessage="1" showErrorMessage="1" sqref="C19:C28 U19:U28 E19:E28 X19:X28 G19:G28 I19:I28 K19:K28 M19:M28 O19:O28 Q19:Q28 S19:S28" xr:uid="{B85B40AA-1DAC-4B92-94B2-1ED70E00EB5C}">
      <formula1>"0,1,2,3,4,5"</formula1>
    </dataValidation>
    <dataValidation type="list" allowBlank="1" showInputMessage="1" showErrorMessage="1" sqref="W14:W16" xr:uid="{00327A68-48F8-452D-BF5F-3E408DA674EE}">
      <formula1>"Pass, Fail"</formula1>
    </dataValidation>
    <dataValidation type="list" allowBlank="1" showInputMessage="1" showErrorMessage="1" sqref="C14:C16 E14:E16 G14:G16 I14:I16 K14:K16 M14:M16 O14:O16 Q14:Q16 S14:S16 U14:U16" xr:uid="{905B4052-07BE-441A-8B6A-6DE58C00A19A}">
      <formula1>"Pass, Fail,N/A"</formula1>
    </dataValidation>
    <dataValidation type="list" allowBlank="1" showInputMessage="1" showErrorMessage="1" sqref="C36 E36 G36 I36 K36 M36 O36 Q36 S36 U36" xr:uid="{5AFEABE8-FD98-4F90-9CFF-75FB18658262}">
      <formula1>"Low,Medium,High,Extreme"</formula1>
    </dataValidation>
    <dataValidation type="list" allowBlank="1" showInputMessage="1" showErrorMessage="1" sqref="W9:W11" xr:uid="{73EB708D-626F-4B21-9286-373988AE4BF9}">
      <formula1>"Yes, No"</formula1>
    </dataValidation>
    <dataValidation type="list" allowBlank="1" showInputMessage="1" showErrorMessage="1" sqref="U9:U11 S9:S11 Q9:Q11 O9:O11 M9:M11 K9:K11 I9:I11 G9:G11 E9:E11 C9:C11" xr:uid="{B1FBEDAB-1987-4D7A-8D5D-60EF1E70D48D}">
      <formula1>"Yes, No,N/A"</formula1>
    </dataValidation>
  </dataValidations>
  <pageMargins left="0.7" right="0.7" top="0.75" bottom="0.75" header="0.3" footer="0.3"/>
  <pageSetup paperSize="9" orientation="portrait" r:id="rId1"/>
  <headerFooter>
    <oddFooter>&amp;L_x000D_&amp;1#&amp;"Calibri"&amp;11&amp;K000000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1FE44C6DE9F545A430B7A681A49892" ma:contentTypeVersion="14" ma:contentTypeDescription="Create a new document." ma:contentTypeScope="" ma:versionID="be01e081e7196ef51d44ec6b658111bb">
  <xsd:schema xmlns:xsd="http://www.w3.org/2001/XMLSchema" xmlns:xs="http://www.w3.org/2001/XMLSchema" xmlns:p="http://schemas.microsoft.com/office/2006/metadata/properties" xmlns:ns2="12da2378-ae26-4d96-a7c5-90e56fcca493" xmlns:ns3="ea6ceb4f-0e40-4a59-9e03-9dec53d274d7" targetNamespace="http://schemas.microsoft.com/office/2006/metadata/properties" ma:root="true" ma:fieldsID="b945419438de7d70d9c18b9b467802ed" ns2:_="" ns3:_="">
    <xsd:import namespace="12da2378-ae26-4d96-a7c5-90e56fcca493"/>
    <xsd:import namespace="ea6ceb4f-0e40-4a59-9e03-9dec53d274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a2378-ae26-4d96-a7c5-90e56fcca4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6ceb4f-0e40-4a59-9e03-9dec53d274d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a6ceb4f-0e40-4a59-9e03-9dec53d274d7">
      <UserInfo>
        <DisplayName>Vanessa Coles (DGS)</DisplayName>
        <AccountId>22</AccountId>
        <AccountType/>
      </UserInfo>
      <UserInfo>
        <DisplayName>Michael Golsworthy (DGS)</DisplayName>
        <AccountId>11</AccountId>
        <AccountType/>
      </UserInfo>
    </SharedWithUsers>
  </documentManagement>
</p:properties>
</file>

<file path=customXml/itemProps1.xml><?xml version="1.0" encoding="utf-8"?>
<ds:datastoreItem xmlns:ds="http://schemas.openxmlformats.org/officeDocument/2006/customXml" ds:itemID="{FDDEF139-1DB0-46A0-8E3E-DFEFCAF6AC69}">
  <ds:schemaRefs>
    <ds:schemaRef ds:uri="http://schemas.microsoft.com/sharepoint/v3/contenttype/forms"/>
  </ds:schemaRefs>
</ds:datastoreItem>
</file>

<file path=customXml/itemProps2.xml><?xml version="1.0" encoding="utf-8"?>
<ds:datastoreItem xmlns:ds="http://schemas.openxmlformats.org/officeDocument/2006/customXml" ds:itemID="{1F9EE55E-06F5-42C2-A2D7-E73EF478A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a2378-ae26-4d96-a7c5-90e56fcca493"/>
    <ds:schemaRef ds:uri="ea6ceb4f-0e40-4a59-9e03-9dec53d27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908D85-8F66-4E8C-AADF-E02A0B212B1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a6ceb4f-0e40-4a59-9e03-9dec53d274d7"/>
    <ds:schemaRef ds:uri="http://purl.org/dc/elements/1.1/"/>
    <ds:schemaRef ds:uri="12da2378-ae26-4d96-a7c5-90e56fcca4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Lowest cost</vt:lpstr>
      <vt:lpstr>#2 VFM Scoring 0-1</vt:lpstr>
      <vt:lpstr>#3 VFM Scoring 0-5</vt:lpstr>
      <vt:lpstr>#4 VFM Scoring 0-5 &amp; Weighting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Roy Bird (DGS)</dc:creator>
  <cp:keywords/>
  <dc:description/>
  <cp:lastModifiedBy>Alex Johns (DGS)</cp:lastModifiedBy>
  <cp:revision/>
  <dcterms:created xsi:type="dcterms:W3CDTF">2024-02-12T22:24:19Z</dcterms:created>
  <dcterms:modified xsi:type="dcterms:W3CDTF">2025-05-15T01:28:55Z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2024-02-12T22:33:41Z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d84b85c2-9532-4daa-9077-b937be627e24</vt:lpwstr>
  </property>
  <property fmtid="{D5CDD505-2E9C-101B-9397-08002B2CF9AE}" pid="8" name="MSIP_Label_7158ebbd-6c5e-441f-bfc9-4eb8c11e3978_ContentBits">
    <vt:lpwstr>2</vt:lpwstr>
  </property>
  <property fmtid="{D5CDD505-2E9C-101B-9397-08002B2CF9AE}" pid="9" name="ContentTypeId">
    <vt:lpwstr>0x010100401FE44C6DE9F545A430B7A681A49892</vt:lpwstr>
  </property>
  <property fmtid="{D5CDD505-2E9C-101B-9397-08002B2CF9AE}" pid="10" name="MediaServiceImageTags">
    <vt:lpwstr/>
  </property>
</Properties>
</file>